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85" windowWidth="14055" windowHeight="5580" activeTab="1"/>
  </bookViews>
  <sheets>
    <sheet name="opgaveblad" sheetId="2" r:id="rId1"/>
    <sheet name="antwoordblad" sheetId="1" r:id="rId2"/>
    <sheet name="tijd over = sommen maken" sheetId="3" r:id="rId3"/>
  </sheets>
  <calcPr calcId="145621"/>
</workbook>
</file>

<file path=xl/calcChain.xml><?xml version="1.0" encoding="utf-8"?>
<calcChain xmlns="http://schemas.openxmlformats.org/spreadsheetml/2006/main">
  <c r="E98" i="1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97"/>
  <c r="E96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97"/>
  <c r="C96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52"/>
  <c r="K51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52"/>
  <c r="G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52"/>
  <c r="E51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55"/>
  <c r="C54"/>
  <c r="C51"/>
  <c r="C53"/>
  <c r="C52"/>
  <c r="L22"/>
  <c r="L21"/>
  <c r="L20"/>
  <c r="L19"/>
  <c r="L15"/>
  <c r="L14"/>
  <c r="L13"/>
  <c r="L12"/>
  <c r="L11"/>
  <c r="L7"/>
  <c r="L6"/>
  <c r="J18"/>
  <c r="J17"/>
  <c r="J16"/>
  <c r="J10"/>
  <c r="J9"/>
  <c r="J8"/>
  <c r="J3"/>
  <c r="J5"/>
  <c r="J4"/>
  <c r="K22"/>
  <c r="K21"/>
  <c r="K20"/>
  <c r="K19"/>
  <c r="I18"/>
  <c r="I17"/>
  <c r="I16"/>
  <c r="K15"/>
  <c r="K14"/>
  <c r="K13"/>
  <c r="K12"/>
  <c r="K11"/>
  <c r="I10"/>
  <c r="I9"/>
  <c r="I8"/>
  <c r="K7"/>
  <c r="K6"/>
  <c r="I5"/>
  <c r="I4"/>
  <c r="I3"/>
</calcChain>
</file>

<file path=xl/sharedStrings.xml><?xml version="1.0" encoding="utf-8"?>
<sst xmlns="http://schemas.openxmlformats.org/spreadsheetml/2006/main" count="810" uniqueCount="150">
  <si>
    <t>Alex</t>
  </si>
  <si>
    <t>Barbara</t>
  </si>
  <si>
    <t>Carla</t>
  </si>
  <si>
    <t>Dianne</t>
  </si>
  <si>
    <t>Emma</t>
  </si>
  <si>
    <t>Felix</t>
  </si>
  <si>
    <t>Gringo</t>
  </si>
  <si>
    <t>Hond</t>
  </si>
  <si>
    <t>Ipje</t>
  </si>
  <si>
    <t>Jolle</t>
  </si>
  <si>
    <t>Klaas</t>
  </si>
  <si>
    <t>Leuk beest</t>
  </si>
  <si>
    <t>Mimi</t>
  </si>
  <si>
    <t>Nol</t>
  </si>
  <si>
    <t>Olaf</t>
  </si>
  <si>
    <t>Puppy</t>
  </si>
  <si>
    <t>Rambo</t>
  </si>
  <si>
    <t>Stoer</t>
  </si>
  <si>
    <t>Turbo</t>
  </si>
  <si>
    <t>Tijger</t>
  </si>
  <si>
    <t>Sissi</t>
  </si>
  <si>
    <t>Roepie</t>
  </si>
  <si>
    <t>Poes</t>
  </si>
  <si>
    <t>Olivia</t>
  </si>
  <si>
    <t>Nijntje</t>
  </si>
  <si>
    <t>Muisje</t>
  </si>
  <si>
    <t>Lastpak</t>
  </si>
  <si>
    <t>Kikker</t>
  </si>
  <si>
    <t>Juffie</t>
  </si>
  <si>
    <t>Ieniemienie</t>
  </si>
  <si>
    <t>Halve tijger</t>
  </si>
  <si>
    <t>Grijsje</t>
  </si>
  <si>
    <t>Floor</t>
  </si>
  <si>
    <t>Elena</t>
  </si>
  <si>
    <t>Charlotte</t>
  </si>
  <si>
    <t>Boos</t>
  </si>
  <si>
    <t>Dora</t>
  </si>
  <si>
    <t>Witje</t>
  </si>
  <si>
    <t>Willem</t>
  </si>
  <si>
    <t>Andries</t>
  </si>
  <si>
    <t>Gewichten 
honden:</t>
  </si>
  <si>
    <t>kg</t>
  </si>
  <si>
    <t>Gewichten 
katten:</t>
  </si>
  <si>
    <t>medicijn: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</si>
  <si>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</si>
  <si>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</si>
  <si>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</si>
  <si>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</si>
  <si>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</si>
  <si>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</si>
  <si>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</si>
  <si>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</si>
  <si>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</si>
  <si>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</si>
  <si>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</si>
  <si>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</si>
  <si>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</si>
  <si>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</si>
  <si>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</si>
  <si>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</si>
  <si>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</si>
  <si>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</si>
  <si>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</si>
  <si>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</si>
  <si>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dosering:</t>
  </si>
  <si>
    <t>verpakking:</t>
  </si>
  <si>
    <t>1 mg/ kg</t>
  </si>
  <si>
    <t>10 mg/ kg</t>
  </si>
  <si>
    <t>4 mg/ kg</t>
  </si>
  <si>
    <t>1 mg/ ml</t>
  </si>
  <si>
    <t>10 mg/ ml</t>
  </si>
  <si>
    <t>100 mg/ ml</t>
  </si>
  <si>
    <t>tablet 10 mg</t>
  </si>
  <si>
    <t>tablet 5 mg</t>
  </si>
  <si>
    <t>tablet 16 mg</t>
  </si>
  <si>
    <t>tablet 64 mg</t>
  </si>
  <si>
    <t>vul in: 1 ml is genoeg voor …. kg</t>
  </si>
  <si>
    <t>vul in: 1 tablet is genoeg voor …. kg</t>
  </si>
  <si>
    <t>nvt</t>
  </si>
  <si>
    <t>25 mg/ kg</t>
  </si>
  <si>
    <t>tablet 25 mg</t>
  </si>
  <si>
    <t>tablet 50 mg</t>
  </si>
  <si>
    <t>gewicht</t>
  </si>
  <si>
    <t>I</t>
  </si>
  <si>
    <t>dier</t>
  </si>
  <si>
    <t>dagdosering</t>
  </si>
  <si>
    <t>tablet 160 mg</t>
  </si>
  <si>
    <t>A: 1 ml/ kg</t>
  </si>
  <si>
    <t>B: 1 ml/ 10 kg</t>
  </si>
  <si>
    <t>C: 1 ml/ 100 kg</t>
  </si>
  <si>
    <t>spuit</t>
  </si>
  <si>
    <t># tablet/ week</t>
  </si>
  <si>
    <t>Dus: per kg is nodig: …. Ml</t>
  </si>
  <si>
    <t>Dus: per kg is nodig: … tablet</t>
  </si>
  <si>
    <t>D: 1 tablet/ 10 kg</t>
  </si>
  <si>
    <t>E: 1 tablet/ 5 kg</t>
  </si>
  <si>
    <t>dosering per kg: 
(in ml of tablet)</t>
  </si>
  <si>
    <t>F: 1 ml/ 0,1 kg</t>
  </si>
  <si>
    <t>G: 1 ml/ 1 kg</t>
  </si>
  <si>
    <t>H: 1 ml/ 10 kg</t>
  </si>
  <si>
    <t>I: 1 tablet/ 1 kg</t>
  </si>
  <si>
    <t>J: 1 tablet/ 0,5 kg</t>
  </si>
  <si>
    <t>K: 1 tablet/ 4 kg</t>
  </si>
  <si>
    <t>L: 1 tablet/ 16 kg</t>
  </si>
  <si>
    <t>M: 1 tablet/ 40 kg</t>
  </si>
  <si>
    <t>N: 1 ml/ 0,04 kg</t>
  </si>
  <si>
    <t>Spuit</t>
  </si>
  <si>
    <t>O: 1 ml/ 0,4 kg</t>
  </si>
  <si>
    <t>P: 1 ml/ 4 kg</t>
  </si>
  <si>
    <t>Q: 1 tablet/ 0,4 kg</t>
  </si>
  <si>
    <t>R: 1 tablet/ 0,2 kg</t>
  </si>
  <si>
    <t>S: 1 tablet/ 1 kg</t>
  </si>
  <si>
    <t>T: 1 tablet/ 2 kg</t>
  </si>
  <si>
    <t xml:space="preserve">D </t>
  </si>
  <si>
    <t>jouw dier weegt:</t>
  </si>
  <si>
    <t>jouw dier krijgt medicijn ……</t>
  </si>
  <si>
    <t>dosering van dit medicijn (bijsluiters via google: online repertorium fidin)</t>
  </si>
  <si>
    <t>Algemeen onderzoek: je neemt gedurende 15 sec de ademhaling en pols op.</t>
  </si>
  <si>
    <t>Je vindt:</t>
  </si>
  <si>
    <t>dit is per minuut:</t>
  </si>
  <si>
    <t>dit is: verhoogd/ binnen normaalwaarden/ verlaagd</t>
  </si>
  <si>
    <t>spoed onderzoek: je neemt gedurende 10 sec de ademhaling en pols op.</t>
  </si>
  <si>
    <t>betalen: (cash:-))</t>
  </si>
  <si>
    <t>prijs:</t>
  </si>
  <si>
    <t>betaald met:</t>
  </si>
  <si>
    <t>je geeft terug:</t>
  </si>
  <si>
    <t>uitgesplitst:
xx briefjes 20 euro
xx briefjes 5 euro
xx munten 2 euro 
etc</t>
  </si>
  <si>
    <t>staffeling:</t>
  </si>
  <si>
    <t>1 flesje kost</t>
  </si>
  <si>
    <t>12 flesjes kosten</t>
  </si>
  <si>
    <t>dus per flesje</t>
  </si>
  <si>
    <t>voordeel per flesje als gestaffelde inkoop:</t>
  </si>
  <si>
    <t>BTW opgaven Moes/ koers vragen</t>
  </si>
  <si>
    <t>2 ml</t>
  </si>
  <si>
    <t>50 ml (VEEL!)</t>
  </si>
  <si>
    <t>2x50 ml (VEEL!)</t>
  </si>
  <si>
    <t>20 ml</t>
  </si>
  <si>
    <t>10 ml</t>
  </si>
  <si>
    <t>1 ml</t>
  </si>
  <si>
    <t>20 ml (of 10 ml 
en 2 ml)</t>
  </si>
  <si>
    <t>50 ml (VEEL!) 
en 5 ml</t>
  </si>
  <si>
    <t>5 ml</t>
  </si>
  <si>
    <t>niet af te lezen</t>
  </si>
  <si>
    <t>7* een kwart dus 1,75: 
2 tabletten meegeven</t>
  </si>
  <si>
    <t>0,2 dus een kwart: navragen mag je deze
overdoseren?</t>
  </si>
  <si>
    <t>3,6 tablet, dus 3,5</t>
  </si>
  <si>
    <t>7*3,5 = 24,5 dus 25 tabletten</t>
  </si>
  <si>
    <t>5,8 dus 5,75 dus 5 en driekwart per dag</t>
  </si>
  <si>
    <t>zo veel ml:
niet te spuiten!</t>
  </si>
  <si>
    <t>is grofweg 
1,5 infuusfles!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</si>
</sst>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wrapText="1"/>
    </xf>
    <xf numFmtId="164" fontId="0" fillId="0" borderId="10" xfId="0" applyNumberFormat="1" applyBorder="1"/>
    <xf numFmtId="0" fontId="0" fillId="33" borderId="10" xfId="0" applyFill="1" applyBorder="1"/>
    <xf numFmtId="0" fontId="0" fillId="34" borderId="10" xfId="0" applyFill="1" applyBorder="1"/>
    <xf numFmtId="0" fontId="0" fillId="33" borderId="0" xfId="0" applyFill="1"/>
    <xf numFmtId="0" fontId="0" fillId="33" borderId="10" xfId="0" applyFill="1" applyBorder="1" applyAlignment="1">
      <alignment wrapText="1"/>
    </xf>
    <xf numFmtId="0" fontId="0" fillId="35" borderId="10" xfId="0" applyFill="1" applyBorder="1"/>
    <xf numFmtId="0" fontId="0" fillId="36" borderId="10" xfId="0" applyFill="1" applyBorder="1"/>
    <xf numFmtId="164" fontId="0" fillId="36" borderId="10" xfId="0" applyNumberFormat="1" applyFill="1" applyBorder="1"/>
    <xf numFmtId="0" fontId="16" fillId="0" borderId="10" xfId="0" applyFont="1" applyFill="1" applyBorder="1"/>
    <xf numFmtId="0" fontId="0" fillId="0" borderId="10" xfId="0" applyFill="1" applyBorder="1" applyAlignment="1">
      <alignment wrapText="1"/>
    </xf>
    <xf numFmtId="0" fontId="18" fillId="33" borderId="0" xfId="0" applyFont="1" applyFill="1"/>
    <xf numFmtId="2" fontId="0" fillId="0" borderId="10" xfId="0" applyNumberFormat="1" applyBorder="1"/>
    <xf numFmtId="2" fontId="0" fillId="0" borderId="10" xfId="0" applyNumberForma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25</xdr:row>
      <xdr:rowOff>133349</xdr:rowOff>
    </xdr:from>
    <xdr:to>
      <xdr:col>10</xdr:col>
      <xdr:colOff>561975</xdr:colOff>
      <xdr:row>45</xdr:row>
      <xdr:rowOff>9525</xdr:rowOff>
    </xdr:to>
    <xdr:sp macro="" textlink="">
      <xdr:nvSpPr>
        <xdr:cNvPr id="2" name="Tekstvak 1"/>
        <xdr:cNvSpPr txBox="1"/>
      </xdr:nvSpPr>
      <xdr:spPr>
        <a:xfrm>
          <a:off x="285749" y="5086349"/>
          <a:ext cx="10296526" cy="368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b="1"/>
            <a:t>invul instructie:</a:t>
          </a:r>
        </a:p>
        <a:p>
          <a:r>
            <a:rPr lang="nl-NL" sz="1400"/>
            <a:t>-</a:t>
          </a:r>
          <a:r>
            <a:rPr lang="nl-NL" sz="1400" baseline="0"/>
            <a:t> gebruik </a:t>
          </a:r>
          <a:r>
            <a:rPr lang="nl-NL" sz="1400" u="sng" baseline="0"/>
            <a:t>kladpapier</a:t>
          </a:r>
          <a:r>
            <a:rPr lang="nl-NL" sz="1400" baseline="0"/>
            <a:t>!!! eerst de berekening op papier, dan (eventueel) controle met rekenmachine</a:t>
          </a:r>
          <a:endParaRPr lang="nl-N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l-NL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vul in: 1 ml of 1 tablet is genoeg voor .... kg (wat je hierboven berekend hebt.)</a:t>
          </a:r>
        </a:p>
        <a:p>
          <a:r>
            <a:rPr lang="nl-NL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vul in: per kg is nodig: ..... ml/ tablet</a:t>
          </a:r>
        </a:p>
        <a:p>
          <a:endParaRPr lang="nl-NL" sz="1800" baseline="0"/>
        </a:p>
        <a:p>
          <a:r>
            <a:rPr lang="nl-NL" sz="1400" baseline="0"/>
            <a:t>- vul in, hoeveel ml (=cc) je op gaat zuigen.</a:t>
          </a:r>
        </a:p>
        <a:p>
          <a:r>
            <a:rPr lang="nl-NL" sz="1400" baseline="0"/>
            <a:t>- vermeld bij het aantal ml; welke spuit je hiervoor gebruikt (dus: 1 ml, 2 ml, 20 ml, etc)</a:t>
          </a:r>
        </a:p>
        <a:p>
          <a:endParaRPr lang="nl-NL" sz="1400" baseline="0"/>
        </a:p>
        <a:p>
          <a:r>
            <a:rPr lang="nl-NL" sz="1400" baseline="0"/>
            <a:t>- bij de tabletten: dosering: hoeveel tabletten per dag moet dit dier hebben? (je mag ervan uitgaan, dat je de tablet in maximaal 4 delen kan delen)</a:t>
          </a:r>
        </a:p>
        <a:p>
          <a:r>
            <a:rPr lang="nl-NL" sz="1400" baseline="0"/>
            <a:t>- bij de tabletten: hoeveel tabletten geef je mee voor een kuur van een week? (bedenk; je mag geen halve of kwart tabletten uitponden!)</a:t>
          </a:r>
        </a:p>
        <a:p>
          <a:endParaRPr lang="nl-NL" sz="1400" baseline="0"/>
        </a:p>
        <a:p>
          <a:r>
            <a:rPr lang="nl-NL" sz="1400" baseline="0"/>
            <a:t>- controleer je antwoord mbv het antwoordblad</a:t>
          </a:r>
        </a:p>
        <a:p>
          <a:r>
            <a:rPr lang="nl-NL" sz="1400" baseline="0"/>
            <a:t>- heb je het antwoord fout: probeer te achterhalen waar het mis is gegaan</a:t>
          </a:r>
        </a:p>
        <a:p>
          <a:r>
            <a:rPr lang="nl-NL" sz="1400" baseline="0"/>
            <a:t>- lukt dit niet zelf: vraag een klasdocent</a:t>
          </a:r>
        </a:p>
        <a:p>
          <a:r>
            <a:rPr lang="nl-NL" sz="1400" baseline="0"/>
            <a:t>- lukt dit ook niet: vraag de vakdocent</a:t>
          </a:r>
        </a:p>
        <a:p>
          <a:r>
            <a:rPr lang="nl-NL" sz="1400" baseline="0"/>
            <a:t>- lukt dit nog niet: ga naar bijles rekenen!!</a:t>
          </a:r>
        </a:p>
        <a:p>
          <a:endParaRPr lang="nl-NL" sz="1400"/>
        </a:p>
      </xdr:txBody>
    </xdr:sp>
    <xdr:clientData/>
  </xdr:twoCellAnchor>
  <xdr:twoCellAnchor>
    <xdr:from>
      <xdr:col>0</xdr:col>
      <xdr:colOff>285749</xdr:colOff>
      <xdr:row>25</xdr:row>
      <xdr:rowOff>133349</xdr:rowOff>
    </xdr:from>
    <xdr:to>
      <xdr:col>11</xdr:col>
      <xdr:colOff>561975</xdr:colOff>
      <xdr:row>45</xdr:row>
      <xdr:rowOff>9525</xdr:rowOff>
    </xdr:to>
    <xdr:sp macro="" textlink="">
      <xdr:nvSpPr>
        <xdr:cNvPr id="3" name="Tekstvak 2"/>
        <xdr:cNvSpPr txBox="1"/>
      </xdr:nvSpPr>
      <xdr:spPr>
        <a:xfrm>
          <a:off x="285749" y="5086349"/>
          <a:ext cx="14697076" cy="368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b="1"/>
            <a:t>invul instructie:</a:t>
          </a:r>
        </a:p>
        <a:p>
          <a:r>
            <a:rPr lang="nl-NL" sz="1400"/>
            <a:t>-</a:t>
          </a:r>
          <a:r>
            <a:rPr lang="nl-NL" sz="1400" baseline="0"/>
            <a:t> gebruik </a:t>
          </a:r>
          <a:r>
            <a:rPr lang="nl-NL" sz="1400" u="sng" baseline="0"/>
            <a:t>kladpapier</a:t>
          </a:r>
          <a:r>
            <a:rPr lang="nl-NL" sz="1400" baseline="0"/>
            <a:t>!!! eerst de berekening op papier, dan (eventueel) controle met rekenmachine</a:t>
          </a:r>
          <a:endParaRPr lang="nl-N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l-NL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vul in: 1 ml of 1 tablet is genoeg voor .... kg (wat je hierboven berekend hebt.)</a:t>
          </a:r>
        </a:p>
        <a:p>
          <a:r>
            <a:rPr lang="nl-NL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vul in: per kg is nodig: ... ml/ tablet</a:t>
          </a:r>
        </a:p>
        <a:p>
          <a:endParaRPr lang="nl-NL" sz="1800" baseline="0"/>
        </a:p>
        <a:p>
          <a:r>
            <a:rPr lang="nl-NL" sz="1400" baseline="0"/>
            <a:t>- vul in, hoeveel ml (=cc) je op gaat zuigen.</a:t>
          </a:r>
        </a:p>
        <a:p>
          <a:r>
            <a:rPr lang="nl-NL" sz="1400" baseline="0"/>
            <a:t>- vermeld bij het aantal ml; welke spuit je hiervoor gebruikt (dus: 1 ml, 2 ml, 20 ml, etc)</a:t>
          </a:r>
        </a:p>
        <a:p>
          <a:endParaRPr lang="nl-NL" sz="1400" baseline="0"/>
        </a:p>
        <a:p>
          <a:r>
            <a:rPr lang="nl-NL" sz="1400" baseline="0"/>
            <a:t>- bij de tabletten: dosering: hoeveel tabletten per dag moet dit dier hebben? (je mag ervan uitgaan, dat je de tablet in maximaal 4 delen kan delen)</a:t>
          </a:r>
        </a:p>
        <a:p>
          <a:r>
            <a:rPr lang="nl-NL" sz="1400" baseline="0"/>
            <a:t>- bij de tabletten: hoeveel tabletten geef je mee voor een kuur van een week? (bedenk; je mag geen halve of kwart tabletten uitponden!)</a:t>
          </a:r>
        </a:p>
        <a:p>
          <a:endParaRPr lang="nl-NL" sz="1400" baseline="0"/>
        </a:p>
        <a:p>
          <a:r>
            <a:rPr lang="nl-NL" sz="1400" baseline="0"/>
            <a:t>- controleer je antwoord mbv het antwoordblad</a:t>
          </a:r>
        </a:p>
        <a:p>
          <a:r>
            <a:rPr lang="nl-NL" sz="1400" baseline="0"/>
            <a:t>- heb je het antwoord fout: probeer te achterhalen waar het mis is gegaan</a:t>
          </a:r>
        </a:p>
        <a:p>
          <a:r>
            <a:rPr lang="nl-NL" sz="1400" baseline="0"/>
            <a:t>- lukt dit niet zelf: vraag een klasdocent</a:t>
          </a:r>
        </a:p>
        <a:p>
          <a:r>
            <a:rPr lang="nl-NL" sz="1400" baseline="0"/>
            <a:t>- lukt dit ook niet: vraag de vakdocent</a:t>
          </a:r>
        </a:p>
        <a:p>
          <a:r>
            <a:rPr lang="nl-NL" sz="1400" baseline="0"/>
            <a:t>- lukt dit nog niet: ga naar bijles rekenen!!</a:t>
          </a:r>
        </a:p>
        <a:p>
          <a:endParaRPr lang="nl-NL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25</xdr:row>
      <xdr:rowOff>133349</xdr:rowOff>
    </xdr:from>
    <xdr:to>
      <xdr:col>11</xdr:col>
      <xdr:colOff>561975</xdr:colOff>
      <xdr:row>45</xdr:row>
      <xdr:rowOff>9525</xdr:rowOff>
    </xdr:to>
    <xdr:sp macro="" textlink="">
      <xdr:nvSpPr>
        <xdr:cNvPr id="2" name="Tekstvak 1"/>
        <xdr:cNvSpPr txBox="1"/>
      </xdr:nvSpPr>
      <xdr:spPr>
        <a:xfrm>
          <a:off x="285749" y="5086349"/>
          <a:ext cx="10296526" cy="368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b="1"/>
            <a:t>invul instructie:</a:t>
          </a:r>
        </a:p>
        <a:p>
          <a:r>
            <a:rPr lang="nl-NL" sz="1400"/>
            <a:t>-</a:t>
          </a:r>
          <a:r>
            <a:rPr lang="nl-NL" sz="1400" baseline="0"/>
            <a:t> gebruik </a:t>
          </a:r>
          <a:r>
            <a:rPr lang="nl-NL" sz="1400" u="sng" baseline="0"/>
            <a:t>kladpapier</a:t>
          </a:r>
          <a:r>
            <a:rPr lang="nl-NL" sz="1400" baseline="0"/>
            <a:t>!!! eerst de berekening op papier, dan (eventueel) controle met rekenmachine</a:t>
          </a:r>
          <a:endParaRPr lang="nl-N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l-NL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vul in: 1 ml of 1 tablet is genoeg voor .... kg (wat je hierboven berekend hebt.)</a:t>
          </a:r>
        </a:p>
        <a:p>
          <a:r>
            <a:rPr lang="nl-NL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vul in: per kg is nodig: ... ml/ tablet</a:t>
          </a:r>
        </a:p>
        <a:p>
          <a:endParaRPr lang="nl-NL" sz="1800" baseline="0"/>
        </a:p>
        <a:p>
          <a:r>
            <a:rPr lang="nl-NL" sz="1400" baseline="0"/>
            <a:t>- vul in, hoeveel ml (=cc) je op gaat zuigen.</a:t>
          </a:r>
        </a:p>
        <a:p>
          <a:r>
            <a:rPr lang="nl-NL" sz="1400" baseline="0"/>
            <a:t>- vermeld bij het aantal ml; welke spuit je hiervoor gebruikt (dus: 1 ml, 2 ml, 20 ml, etc)</a:t>
          </a:r>
        </a:p>
        <a:p>
          <a:endParaRPr lang="nl-NL" sz="1400" baseline="0"/>
        </a:p>
        <a:p>
          <a:r>
            <a:rPr lang="nl-NL" sz="1400" baseline="0"/>
            <a:t>- bij de tabletten: dosering: hoeveel tabletten per dag moet dit dier hebben? (je mag ervan uitgaan, dat je de tablet in maximaal 4 delen kan delen)</a:t>
          </a:r>
        </a:p>
        <a:p>
          <a:r>
            <a:rPr lang="nl-NL" sz="1400" baseline="0"/>
            <a:t>- bij de tabletten: hoeveel tabletten geef je mee voor een kuur van een week? (bedenk; je mag geen halve of kwart tabletten uitponden!)</a:t>
          </a:r>
        </a:p>
        <a:p>
          <a:endParaRPr lang="nl-NL" sz="1400" baseline="0"/>
        </a:p>
        <a:p>
          <a:r>
            <a:rPr lang="nl-NL" sz="1400" baseline="0"/>
            <a:t>- controleer je antwoord mbv het antwoordblad</a:t>
          </a:r>
        </a:p>
        <a:p>
          <a:r>
            <a:rPr lang="nl-NL" sz="1400" baseline="0"/>
            <a:t>- heb je het antwoord fout: probeer te achterhalen waar het mis is gegaan</a:t>
          </a:r>
        </a:p>
        <a:p>
          <a:r>
            <a:rPr lang="nl-NL" sz="1400" baseline="0"/>
            <a:t>- lukt dit niet zelf: vraag een klasdocent</a:t>
          </a:r>
        </a:p>
        <a:p>
          <a:r>
            <a:rPr lang="nl-NL" sz="1400" baseline="0"/>
            <a:t>- lukt dit ook niet: vraag de vakdocent</a:t>
          </a:r>
        </a:p>
        <a:p>
          <a:r>
            <a:rPr lang="nl-NL" sz="1400" baseline="0"/>
            <a:t>- lukt dit nog niet: ga naar bijles rekenen!!</a:t>
          </a:r>
        </a:p>
        <a:p>
          <a:endParaRPr lang="nl-NL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5"/>
  <sheetViews>
    <sheetView workbookViewId="0">
      <selection activeCell="K38" sqref="K38"/>
    </sheetView>
  </sheetViews>
  <sheetFormatPr defaultRowHeight="15"/>
  <cols>
    <col min="1" max="1" width="10.5703125" customWidth="1"/>
    <col min="3" max="3" width="11.85546875" bestFit="1" customWidth="1"/>
    <col min="8" max="8" width="20.42578125" customWidth="1"/>
    <col min="9" max="9" width="29.28515625" bestFit="1" customWidth="1"/>
    <col min="10" max="10" width="32.42578125" bestFit="1" customWidth="1"/>
    <col min="11" max="11" width="32.5703125" bestFit="1" customWidth="1"/>
  </cols>
  <sheetData>
    <row r="1" spans="1:12" ht="30">
      <c r="A1" s="4" t="s">
        <v>40</v>
      </c>
      <c r="B1" s="2" t="s">
        <v>41</v>
      </c>
      <c r="C1" s="4" t="s">
        <v>42</v>
      </c>
      <c r="D1" s="2" t="s">
        <v>41</v>
      </c>
      <c r="F1" s="2" t="s">
        <v>43</v>
      </c>
      <c r="G1" s="2" t="s">
        <v>64</v>
      </c>
      <c r="H1" s="2" t="s">
        <v>65</v>
      </c>
      <c r="I1" s="3" t="s">
        <v>76</v>
      </c>
      <c r="J1" s="3" t="s">
        <v>92</v>
      </c>
      <c r="K1" s="3" t="s">
        <v>77</v>
      </c>
      <c r="L1" s="13" t="s">
        <v>93</v>
      </c>
    </row>
    <row r="2" spans="1:12">
      <c r="A2" s="2"/>
      <c r="B2" s="2"/>
      <c r="C2" s="2"/>
      <c r="D2" s="2"/>
      <c r="F2" s="2"/>
      <c r="G2" s="2"/>
      <c r="H2" s="2"/>
      <c r="I2" s="2"/>
      <c r="J2" s="2"/>
      <c r="K2" s="2"/>
      <c r="L2" s="2"/>
    </row>
    <row r="3" spans="1:12">
      <c r="A3" s="2" t="s">
        <v>0</v>
      </c>
      <c r="B3" s="5">
        <v>2</v>
      </c>
      <c r="C3" s="2" t="s">
        <v>39</v>
      </c>
      <c r="D3" s="2">
        <v>10</v>
      </c>
      <c r="F3" s="2" t="s">
        <v>44</v>
      </c>
      <c r="G3" s="2" t="s">
        <v>66</v>
      </c>
      <c r="H3" s="2" t="s">
        <v>69</v>
      </c>
      <c r="I3" s="2"/>
      <c r="J3" s="2"/>
      <c r="K3" s="7" t="s">
        <v>78</v>
      </c>
      <c r="L3" s="7"/>
    </row>
    <row r="4" spans="1:12">
      <c r="A4" s="2" t="s">
        <v>1</v>
      </c>
      <c r="B4" s="5">
        <v>36</v>
      </c>
      <c r="C4" s="2" t="s">
        <v>35</v>
      </c>
      <c r="D4" s="2">
        <v>5</v>
      </c>
      <c r="F4" s="2" t="s">
        <v>45</v>
      </c>
      <c r="G4" s="2" t="s">
        <v>66</v>
      </c>
      <c r="H4" s="2" t="s">
        <v>70</v>
      </c>
      <c r="I4" s="2"/>
      <c r="J4" s="2"/>
      <c r="K4" s="7" t="s">
        <v>78</v>
      </c>
      <c r="L4" s="7"/>
    </row>
    <row r="5" spans="1:12">
      <c r="A5" s="2" t="s">
        <v>2</v>
      </c>
      <c r="B5" s="5">
        <v>58</v>
      </c>
      <c r="C5" s="2" t="s">
        <v>34</v>
      </c>
      <c r="D5" s="2">
        <v>3</v>
      </c>
      <c r="F5" s="2" t="s">
        <v>46</v>
      </c>
      <c r="G5" s="2" t="s">
        <v>66</v>
      </c>
      <c r="H5" s="2" t="s">
        <v>71</v>
      </c>
      <c r="I5" s="2"/>
      <c r="J5" s="2"/>
      <c r="K5" s="7" t="s">
        <v>78</v>
      </c>
      <c r="L5" s="7"/>
    </row>
    <row r="6" spans="1:12">
      <c r="A6" s="2" t="s">
        <v>3</v>
      </c>
      <c r="B6" s="5">
        <v>16</v>
      </c>
      <c r="C6" s="2" t="s">
        <v>36</v>
      </c>
      <c r="D6" s="2">
        <v>1</v>
      </c>
      <c r="F6" s="2" t="s">
        <v>47</v>
      </c>
      <c r="G6" s="2" t="s">
        <v>66</v>
      </c>
      <c r="H6" s="2" t="s">
        <v>72</v>
      </c>
      <c r="I6" s="7"/>
      <c r="J6" s="7"/>
      <c r="K6" s="2"/>
      <c r="L6" s="2"/>
    </row>
    <row r="7" spans="1:12">
      <c r="A7" s="2" t="s">
        <v>4</v>
      </c>
      <c r="B7" s="5">
        <v>9</v>
      </c>
      <c r="C7" s="2" t="s">
        <v>33</v>
      </c>
      <c r="D7" s="2">
        <v>2</v>
      </c>
      <c r="F7" s="2" t="s">
        <v>48</v>
      </c>
      <c r="G7" s="2" t="s">
        <v>66</v>
      </c>
      <c r="H7" s="2" t="s">
        <v>73</v>
      </c>
      <c r="I7" s="7" t="s">
        <v>78</v>
      </c>
      <c r="J7" s="7"/>
      <c r="K7" s="2"/>
      <c r="L7" s="2"/>
    </row>
    <row r="8" spans="1:12">
      <c r="A8" s="2" t="s">
        <v>32</v>
      </c>
      <c r="B8" s="5">
        <v>7.5</v>
      </c>
      <c r="C8" s="2" t="s">
        <v>5</v>
      </c>
      <c r="D8" s="2">
        <v>7</v>
      </c>
      <c r="F8" s="2" t="s">
        <v>49</v>
      </c>
      <c r="G8" s="2" t="s">
        <v>67</v>
      </c>
      <c r="H8" s="2" t="s">
        <v>69</v>
      </c>
      <c r="I8" s="2"/>
      <c r="J8" s="2"/>
      <c r="K8" s="7"/>
      <c r="L8" s="7"/>
    </row>
    <row r="9" spans="1:12">
      <c r="A9" s="2" t="s">
        <v>6</v>
      </c>
      <c r="B9" s="5">
        <v>80</v>
      </c>
      <c r="C9" s="2" t="s">
        <v>31</v>
      </c>
      <c r="D9" s="2">
        <v>4.9000000000000004</v>
      </c>
      <c r="F9" s="2" t="s">
        <v>50</v>
      </c>
      <c r="G9" s="2" t="s">
        <v>67</v>
      </c>
      <c r="H9" s="2" t="s">
        <v>70</v>
      </c>
      <c r="I9" s="2"/>
      <c r="J9" s="2"/>
      <c r="K9" s="7"/>
      <c r="L9" s="7"/>
    </row>
    <row r="10" spans="1:12">
      <c r="A10" s="2" t="s">
        <v>7</v>
      </c>
      <c r="B10" s="5">
        <v>13.4</v>
      </c>
      <c r="C10" s="2" t="s">
        <v>30</v>
      </c>
      <c r="D10" s="2">
        <v>0.3</v>
      </c>
      <c r="F10" s="2" t="s">
        <v>51</v>
      </c>
      <c r="G10" s="2" t="s">
        <v>67</v>
      </c>
      <c r="H10" s="2" t="s">
        <v>71</v>
      </c>
      <c r="I10" s="2"/>
      <c r="J10" s="2"/>
      <c r="K10" s="7"/>
      <c r="L10" s="7"/>
    </row>
    <row r="11" spans="1:12">
      <c r="A11" s="2" t="s">
        <v>8</v>
      </c>
      <c r="B11" s="5">
        <v>6.3</v>
      </c>
      <c r="C11" s="2" t="s">
        <v>29</v>
      </c>
      <c r="D11" s="2">
        <v>7</v>
      </c>
      <c r="F11" s="2" t="s">
        <v>52</v>
      </c>
      <c r="G11" s="2" t="s">
        <v>67</v>
      </c>
      <c r="H11" s="2" t="s">
        <v>72</v>
      </c>
      <c r="I11" s="7" t="s">
        <v>78</v>
      </c>
      <c r="J11" s="7"/>
      <c r="K11" s="2"/>
      <c r="L11" s="2"/>
    </row>
    <row r="12" spans="1:12">
      <c r="A12" s="2" t="s">
        <v>9</v>
      </c>
      <c r="B12" s="5">
        <v>0.7</v>
      </c>
      <c r="C12" s="2" t="s">
        <v>28</v>
      </c>
      <c r="D12" s="2">
        <v>6.3</v>
      </c>
      <c r="F12" s="2" t="s">
        <v>53</v>
      </c>
      <c r="G12" s="2" t="s">
        <v>67</v>
      </c>
      <c r="H12" s="2" t="s">
        <v>73</v>
      </c>
      <c r="I12" s="7" t="s">
        <v>78</v>
      </c>
      <c r="J12" s="7"/>
      <c r="K12" s="2"/>
      <c r="L12" s="2"/>
    </row>
    <row r="13" spans="1:12">
      <c r="A13" s="2" t="s">
        <v>10</v>
      </c>
      <c r="B13" s="5">
        <v>25</v>
      </c>
      <c r="C13" s="2" t="s">
        <v>27</v>
      </c>
      <c r="D13" s="2">
        <v>2.4</v>
      </c>
      <c r="F13" s="2" t="s">
        <v>54</v>
      </c>
      <c r="G13" s="2" t="s">
        <v>68</v>
      </c>
      <c r="H13" s="2" t="s">
        <v>74</v>
      </c>
      <c r="I13" s="7" t="s">
        <v>78</v>
      </c>
      <c r="J13" s="7"/>
      <c r="K13" s="2"/>
      <c r="L13" s="2"/>
    </row>
    <row r="14" spans="1:12">
      <c r="A14" s="2" t="s">
        <v>11</v>
      </c>
      <c r="B14" s="5">
        <v>10</v>
      </c>
      <c r="C14" s="2" t="s">
        <v>26</v>
      </c>
      <c r="D14" s="2">
        <v>3.2</v>
      </c>
      <c r="F14" s="2" t="s">
        <v>55</v>
      </c>
      <c r="G14" s="2" t="s">
        <v>68</v>
      </c>
      <c r="H14" s="2" t="s">
        <v>75</v>
      </c>
      <c r="I14" s="7" t="s">
        <v>78</v>
      </c>
      <c r="J14" s="7"/>
      <c r="K14" s="2"/>
      <c r="L14" s="2"/>
    </row>
    <row r="15" spans="1:12">
      <c r="A15" s="2" t="s">
        <v>12</v>
      </c>
      <c r="B15" s="5">
        <v>50</v>
      </c>
      <c r="C15" s="2" t="s">
        <v>25</v>
      </c>
      <c r="D15" s="2">
        <v>3</v>
      </c>
      <c r="F15" s="2" t="s">
        <v>56</v>
      </c>
      <c r="G15" s="2" t="s">
        <v>68</v>
      </c>
      <c r="H15" s="2" t="s">
        <v>86</v>
      </c>
      <c r="I15" s="7" t="s">
        <v>78</v>
      </c>
      <c r="J15" s="7"/>
      <c r="K15" s="2"/>
      <c r="L15" s="2"/>
    </row>
    <row r="16" spans="1:12">
      <c r="A16" s="2" t="s">
        <v>13</v>
      </c>
      <c r="B16" s="5">
        <v>18.600000000000001</v>
      </c>
      <c r="C16" s="2" t="s">
        <v>24</v>
      </c>
      <c r="D16" s="2">
        <v>1.4</v>
      </c>
      <c r="F16" s="2" t="s">
        <v>57</v>
      </c>
      <c r="G16" s="2" t="s">
        <v>79</v>
      </c>
      <c r="H16" s="2" t="s">
        <v>69</v>
      </c>
      <c r="I16" s="2"/>
      <c r="J16" s="2"/>
      <c r="K16" s="7"/>
      <c r="L16" s="7"/>
    </row>
    <row r="17" spans="1:12">
      <c r="A17" s="2" t="s">
        <v>14</v>
      </c>
      <c r="B17" s="5">
        <v>11.1</v>
      </c>
      <c r="C17" s="2" t="s">
        <v>23</v>
      </c>
      <c r="D17" s="2">
        <v>5</v>
      </c>
      <c r="F17" s="2" t="s">
        <v>58</v>
      </c>
      <c r="G17" s="2" t="s">
        <v>79</v>
      </c>
      <c r="H17" s="2" t="s">
        <v>70</v>
      </c>
      <c r="I17" s="2"/>
      <c r="J17" s="2"/>
      <c r="K17" s="7"/>
      <c r="L17" s="7"/>
    </row>
    <row r="18" spans="1:12">
      <c r="A18" s="2" t="s">
        <v>15</v>
      </c>
      <c r="B18" s="5">
        <v>42.8</v>
      </c>
      <c r="C18" s="2" t="s">
        <v>22</v>
      </c>
      <c r="D18" s="2">
        <v>4.5</v>
      </c>
      <c r="F18" s="2" t="s">
        <v>59</v>
      </c>
      <c r="G18" s="2" t="s">
        <v>79</v>
      </c>
      <c r="H18" s="2" t="s">
        <v>71</v>
      </c>
      <c r="I18" s="2"/>
      <c r="J18" s="2"/>
      <c r="K18" s="7"/>
      <c r="L18" s="7"/>
    </row>
    <row r="19" spans="1:12">
      <c r="A19" s="2" t="s">
        <v>16</v>
      </c>
      <c r="B19" s="5">
        <v>32</v>
      </c>
      <c r="C19" s="2" t="s">
        <v>21</v>
      </c>
      <c r="D19" s="2">
        <v>4</v>
      </c>
      <c r="F19" s="2" t="s">
        <v>60</v>
      </c>
      <c r="G19" s="2" t="s">
        <v>79</v>
      </c>
      <c r="H19" s="2" t="s">
        <v>72</v>
      </c>
      <c r="I19" s="7" t="s">
        <v>78</v>
      </c>
      <c r="J19" s="7"/>
      <c r="K19" s="2"/>
      <c r="L19" s="2"/>
    </row>
    <row r="20" spans="1:12">
      <c r="A20" s="2" t="s">
        <v>17</v>
      </c>
      <c r="B20" s="5">
        <v>53.2</v>
      </c>
      <c r="C20" s="2" t="s">
        <v>20</v>
      </c>
      <c r="D20" s="2">
        <v>2.5</v>
      </c>
      <c r="F20" s="2" t="s">
        <v>61</v>
      </c>
      <c r="G20" s="2" t="s">
        <v>79</v>
      </c>
      <c r="H20" s="2" t="s">
        <v>73</v>
      </c>
      <c r="I20" s="7" t="s">
        <v>78</v>
      </c>
      <c r="J20" s="7"/>
      <c r="K20" s="2"/>
      <c r="L20" s="2"/>
    </row>
    <row r="21" spans="1:12">
      <c r="A21" s="2" t="s">
        <v>18</v>
      </c>
      <c r="B21" s="2">
        <v>1.9</v>
      </c>
      <c r="C21" s="2" t="s">
        <v>19</v>
      </c>
      <c r="D21" s="2">
        <v>9.6999999999999993</v>
      </c>
      <c r="F21" s="2" t="s">
        <v>62</v>
      </c>
      <c r="G21" s="2" t="s">
        <v>79</v>
      </c>
      <c r="H21" s="2" t="s">
        <v>80</v>
      </c>
      <c r="I21" s="7" t="s">
        <v>78</v>
      </c>
      <c r="J21" s="7"/>
      <c r="K21" s="2"/>
      <c r="L21" s="2"/>
    </row>
    <row r="22" spans="1:12">
      <c r="A22" s="2" t="s">
        <v>38</v>
      </c>
      <c r="B22" s="2">
        <v>6</v>
      </c>
      <c r="C22" s="2" t="s">
        <v>37</v>
      </c>
      <c r="D22" s="2">
        <v>3.8</v>
      </c>
      <c r="F22" s="2" t="s">
        <v>63</v>
      </c>
      <c r="G22" s="2" t="s">
        <v>79</v>
      </c>
      <c r="H22" s="2" t="s">
        <v>81</v>
      </c>
      <c r="I22" s="7" t="s">
        <v>78</v>
      </c>
      <c r="J22" s="7"/>
      <c r="K22" s="2"/>
      <c r="L22" s="2"/>
    </row>
    <row r="33" spans="1:12">
      <c r="D33" s="1"/>
    </row>
    <row r="47" spans="1:12">
      <c r="A47" s="2"/>
      <c r="B47" s="2"/>
      <c r="C47" s="2" t="s">
        <v>85</v>
      </c>
      <c r="D47" s="2"/>
      <c r="E47" s="2" t="s">
        <v>85</v>
      </c>
      <c r="F47" s="2"/>
      <c r="G47" s="2" t="s">
        <v>85</v>
      </c>
      <c r="H47" s="2"/>
      <c r="I47" s="2" t="s">
        <v>85</v>
      </c>
      <c r="J47" s="2"/>
      <c r="K47" s="2" t="s">
        <v>85</v>
      </c>
      <c r="L47" s="2"/>
    </row>
    <row r="48" spans="1:12" ht="30">
      <c r="C48" s="2" t="s">
        <v>44</v>
      </c>
      <c r="D48" s="4" t="s">
        <v>90</v>
      </c>
      <c r="E48" s="2" t="s">
        <v>45</v>
      </c>
      <c r="F48" s="4" t="s">
        <v>90</v>
      </c>
      <c r="G48" s="2" t="s">
        <v>46</v>
      </c>
      <c r="H48" s="4" t="s">
        <v>90</v>
      </c>
      <c r="I48" s="2" t="s">
        <v>113</v>
      </c>
      <c r="J48" s="4" t="s">
        <v>91</v>
      </c>
      <c r="K48" s="4" t="s">
        <v>48</v>
      </c>
      <c r="L48" s="4" t="s">
        <v>91</v>
      </c>
    </row>
    <row r="49" spans="1:12" ht="60">
      <c r="A49" s="9" t="s">
        <v>96</v>
      </c>
      <c r="B49" s="8"/>
      <c r="C49" s="6"/>
      <c r="D49" s="14"/>
      <c r="E49" s="6"/>
      <c r="F49" s="14"/>
      <c r="G49" s="6"/>
      <c r="H49" s="14"/>
      <c r="I49" s="6"/>
      <c r="J49" s="14"/>
      <c r="K49" s="9"/>
      <c r="L49" s="14"/>
    </row>
    <row r="50" spans="1:12">
      <c r="A50" s="10" t="s">
        <v>84</v>
      </c>
      <c r="B50" s="11" t="s">
        <v>82</v>
      </c>
      <c r="C50" s="2"/>
      <c r="D50" s="4"/>
      <c r="E50" s="2"/>
      <c r="F50" s="4"/>
      <c r="G50" s="2"/>
      <c r="H50" s="4"/>
      <c r="I50" s="2"/>
      <c r="J50" s="4"/>
      <c r="K50" s="4"/>
      <c r="L50" s="4"/>
    </row>
    <row r="51" spans="1:12">
      <c r="A51" s="10" t="s">
        <v>0</v>
      </c>
      <c r="B51" s="12">
        <v>2</v>
      </c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10" t="s">
        <v>1</v>
      </c>
      <c r="B52" s="12">
        <v>36</v>
      </c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10" t="s">
        <v>2</v>
      </c>
      <c r="B53" s="12">
        <v>58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10" t="s">
        <v>3</v>
      </c>
      <c r="B54" s="12">
        <v>16</v>
      </c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10" t="s">
        <v>4</v>
      </c>
      <c r="B55" s="12">
        <v>9</v>
      </c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10" t="s">
        <v>32</v>
      </c>
      <c r="B56" s="12">
        <v>7.5</v>
      </c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10" t="s">
        <v>6</v>
      </c>
      <c r="B57" s="12">
        <v>80</v>
      </c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10" t="s">
        <v>7</v>
      </c>
      <c r="B58" s="12">
        <v>13.4</v>
      </c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10" t="s">
        <v>8</v>
      </c>
      <c r="B59" s="12">
        <v>6.3</v>
      </c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10" t="s">
        <v>9</v>
      </c>
      <c r="B60" s="12">
        <v>0.7</v>
      </c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10" t="s">
        <v>10</v>
      </c>
      <c r="B61" s="12">
        <v>25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10" t="s">
        <v>11</v>
      </c>
      <c r="B62" s="12">
        <v>10</v>
      </c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10" t="s">
        <v>12</v>
      </c>
      <c r="B63" s="12">
        <v>50</v>
      </c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10" t="s">
        <v>13</v>
      </c>
      <c r="B64" s="12">
        <v>18.600000000000001</v>
      </c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10" t="s">
        <v>14</v>
      </c>
      <c r="B65" s="12">
        <v>11.1</v>
      </c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10" t="s">
        <v>15</v>
      </c>
      <c r="B66" s="12">
        <v>42.8</v>
      </c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10" t="s">
        <v>16</v>
      </c>
      <c r="B67" s="12">
        <v>32</v>
      </c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10" t="s">
        <v>17</v>
      </c>
      <c r="B68" s="12">
        <v>53.2</v>
      </c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10" t="s">
        <v>18</v>
      </c>
      <c r="B69" s="11">
        <v>1.9</v>
      </c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10" t="s">
        <v>38</v>
      </c>
      <c r="B70" s="11">
        <v>6</v>
      </c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10" t="s">
        <v>39</v>
      </c>
      <c r="B71" s="11">
        <v>10</v>
      </c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10" t="s">
        <v>35</v>
      </c>
      <c r="B72" s="11">
        <v>5</v>
      </c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10" t="s">
        <v>34</v>
      </c>
      <c r="B73" s="11">
        <v>3</v>
      </c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10" t="s">
        <v>36</v>
      </c>
      <c r="B74" s="11">
        <v>1</v>
      </c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10" t="s">
        <v>33</v>
      </c>
      <c r="B75" s="11">
        <v>2</v>
      </c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10" t="s">
        <v>5</v>
      </c>
      <c r="B76" s="11">
        <v>7</v>
      </c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10" t="s">
        <v>31</v>
      </c>
      <c r="B77" s="11">
        <v>4.9000000000000004</v>
      </c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10" t="s">
        <v>30</v>
      </c>
      <c r="B78" s="11">
        <v>0.3</v>
      </c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10" t="s">
        <v>29</v>
      </c>
      <c r="B79" s="11">
        <v>7</v>
      </c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10" t="s">
        <v>28</v>
      </c>
      <c r="B80" s="11">
        <v>6.3</v>
      </c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10" t="s">
        <v>27</v>
      </c>
      <c r="B81" s="11">
        <v>2.4</v>
      </c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10" t="s">
        <v>26</v>
      </c>
      <c r="B82" s="11">
        <v>3.2</v>
      </c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10" t="s">
        <v>25</v>
      </c>
      <c r="B83" s="11">
        <v>3</v>
      </c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10" t="s">
        <v>24</v>
      </c>
      <c r="B84" s="11">
        <v>1.4</v>
      </c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10" t="s">
        <v>23</v>
      </c>
      <c r="B85" s="11">
        <v>5</v>
      </c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10" t="s">
        <v>22</v>
      </c>
      <c r="B86" s="11">
        <v>4.5</v>
      </c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10" t="s">
        <v>21</v>
      </c>
      <c r="B87" s="11">
        <v>4</v>
      </c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10" t="s">
        <v>20</v>
      </c>
      <c r="B88" s="11">
        <v>2.5</v>
      </c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10" t="s">
        <v>19</v>
      </c>
      <c r="B89" s="11">
        <v>9.6999999999999993</v>
      </c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10" t="s">
        <v>37</v>
      </c>
      <c r="B90" s="11">
        <v>3.8</v>
      </c>
      <c r="C90" s="2"/>
      <c r="D90" s="2"/>
      <c r="E90" s="2"/>
      <c r="F90" s="2"/>
      <c r="G90" s="2"/>
      <c r="H90" s="2"/>
      <c r="I90" s="2"/>
      <c r="J90" s="2"/>
      <c r="K90" s="2"/>
      <c r="L90" s="2"/>
    </row>
    <row r="92" spans="1:12">
      <c r="A92" s="2"/>
      <c r="B92" s="2"/>
      <c r="C92" s="2" t="s">
        <v>85</v>
      </c>
      <c r="D92" s="2"/>
      <c r="E92" s="2" t="s">
        <v>85</v>
      </c>
      <c r="F92" s="2"/>
      <c r="G92" s="2" t="s">
        <v>85</v>
      </c>
      <c r="H92" s="2"/>
      <c r="I92" s="2" t="s">
        <v>85</v>
      </c>
      <c r="J92" s="2"/>
      <c r="K92" s="2" t="s">
        <v>85</v>
      </c>
      <c r="L92" s="2"/>
    </row>
    <row r="93" spans="1:12" ht="30">
      <c r="C93" s="2" t="s">
        <v>49</v>
      </c>
      <c r="D93" s="4" t="s">
        <v>90</v>
      </c>
      <c r="E93" s="2" t="s">
        <v>50</v>
      </c>
      <c r="F93" s="4" t="s">
        <v>90</v>
      </c>
      <c r="G93" s="2" t="s">
        <v>51</v>
      </c>
      <c r="H93" s="4" t="s">
        <v>90</v>
      </c>
      <c r="I93" s="2" t="s">
        <v>83</v>
      </c>
      <c r="J93" s="4" t="s">
        <v>91</v>
      </c>
      <c r="K93" s="4" t="s">
        <v>53</v>
      </c>
      <c r="L93" s="4" t="s">
        <v>91</v>
      </c>
    </row>
    <row r="94" spans="1:12" ht="60">
      <c r="A94" s="9" t="s">
        <v>96</v>
      </c>
      <c r="B94" s="8"/>
      <c r="C94" s="6"/>
      <c r="D94" s="14"/>
      <c r="E94" s="6"/>
      <c r="F94" s="14"/>
      <c r="G94" s="6"/>
      <c r="H94" s="14"/>
      <c r="I94" s="6"/>
      <c r="J94" s="14"/>
      <c r="K94" s="9"/>
      <c r="L94" s="14"/>
    </row>
    <row r="95" spans="1:12">
      <c r="A95" s="10" t="s">
        <v>84</v>
      </c>
      <c r="B95" s="11" t="s">
        <v>82</v>
      </c>
      <c r="C95" s="2"/>
      <c r="D95" s="4"/>
      <c r="E95" s="2"/>
      <c r="F95" s="4"/>
      <c r="G95" s="2"/>
      <c r="H95" s="4"/>
      <c r="I95" s="2"/>
      <c r="J95" s="4"/>
      <c r="K95" s="4"/>
      <c r="L95" s="4"/>
    </row>
    <row r="96" spans="1:12">
      <c r="A96" s="10" t="s">
        <v>0</v>
      </c>
      <c r="B96" s="12">
        <v>2</v>
      </c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10" t="s">
        <v>1</v>
      </c>
      <c r="B97" s="12">
        <v>36</v>
      </c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10" t="s">
        <v>2</v>
      </c>
      <c r="B98" s="12">
        <v>58</v>
      </c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10" t="s">
        <v>3</v>
      </c>
      <c r="B99" s="12">
        <v>16</v>
      </c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10" t="s">
        <v>4</v>
      </c>
      <c r="B100" s="12">
        <v>9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10" t="s">
        <v>32</v>
      </c>
      <c r="B101" s="12">
        <v>7.5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10" t="s">
        <v>6</v>
      </c>
      <c r="B102" s="12">
        <v>80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10" t="s">
        <v>7</v>
      </c>
      <c r="B103" s="12">
        <v>13.4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10" t="s">
        <v>8</v>
      </c>
      <c r="B104" s="12">
        <v>6.3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10" t="s">
        <v>9</v>
      </c>
      <c r="B105" s="12">
        <v>0.7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10" t="s">
        <v>10</v>
      </c>
      <c r="B106" s="12">
        <v>25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10" t="s">
        <v>11</v>
      </c>
      <c r="B107" s="12">
        <v>10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10" t="s">
        <v>12</v>
      </c>
      <c r="B108" s="12">
        <v>50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10" t="s">
        <v>13</v>
      </c>
      <c r="B109" s="12">
        <v>18.600000000000001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10" t="s">
        <v>14</v>
      </c>
      <c r="B110" s="12">
        <v>11.1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10" t="s">
        <v>15</v>
      </c>
      <c r="B111" s="12">
        <v>42.8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10" t="s">
        <v>16</v>
      </c>
      <c r="B112" s="12">
        <v>32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10" t="s">
        <v>17</v>
      </c>
      <c r="B113" s="12">
        <v>53.2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10" t="s">
        <v>18</v>
      </c>
      <c r="B114" s="11">
        <v>1.9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10" t="s">
        <v>38</v>
      </c>
      <c r="B115" s="11">
        <v>6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10" t="s">
        <v>39</v>
      </c>
      <c r="B116" s="11">
        <v>10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10" t="s">
        <v>35</v>
      </c>
      <c r="B117" s="11">
        <v>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10" t="s">
        <v>34</v>
      </c>
      <c r="B118" s="11">
        <v>3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10" t="s">
        <v>36</v>
      </c>
      <c r="B119" s="11">
        <v>1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10" t="s">
        <v>33</v>
      </c>
      <c r="B120" s="11">
        <v>2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10" t="s">
        <v>5</v>
      </c>
      <c r="B121" s="11">
        <v>7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10" t="s">
        <v>31</v>
      </c>
      <c r="B122" s="11">
        <v>4.9000000000000004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10" t="s">
        <v>30</v>
      </c>
      <c r="B123" s="11">
        <v>0.3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10" t="s">
        <v>29</v>
      </c>
      <c r="B124" s="11">
        <v>7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10" t="s">
        <v>28</v>
      </c>
      <c r="B125" s="11">
        <v>6.3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10" t="s">
        <v>27</v>
      </c>
      <c r="B126" s="11">
        <v>2.4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10" t="s">
        <v>26</v>
      </c>
      <c r="B127" s="11">
        <v>3.2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10" t="s">
        <v>25</v>
      </c>
      <c r="B128" s="11">
        <v>3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10" t="s">
        <v>24</v>
      </c>
      <c r="B129" s="11">
        <v>1.4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10" t="s">
        <v>23</v>
      </c>
      <c r="B130" s="11">
        <v>5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10" t="s">
        <v>22</v>
      </c>
      <c r="B131" s="11">
        <v>4.5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10" t="s">
        <v>21</v>
      </c>
      <c r="B132" s="11">
        <v>4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10" t="s">
        <v>20</v>
      </c>
      <c r="B133" s="11">
        <v>2.5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10" t="s">
        <v>19</v>
      </c>
      <c r="B134" s="11">
        <v>9.6999999999999993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10" t="s">
        <v>37</v>
      </c>
      <c r="B135" s="11">
        <v>3.8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7" spans="1:12">
      <c r="A137" s="2"/>
      <c r="B137" s="2"/>
      <c r="C137" s="2" t="s">
        <v>85</v>
      </c>
      <c r="D137" s="2"/>
      <c r="E137" s="2" t="s">
        <v>85</v>
      </c>
      <c r="F137" s="2"/>
      <c r="G137" s="2" t="s">
        <v>85</v>
      </c>
      <c r="H137" s="2"/>
      <c r="I137" s="2" t="s">
        <v>85</v>
      </c>
      <c r="J137" s="2"/>
      <c r="K137" s="2" t="s">
        <v>85</v>
      </c>
      <c r="L137" s="2"/>
    </row>
    <row r="138" spans="1:12" ht="30">
      <c r="C138" s="2" t="s">
        <v>54</v>
      </c>
      <c r="D138" s="4" t="s">
        <v>91</v>
      </c>
      <c r="E138" s="2" t="s">
        <v>55</v>
      </c>
      <c r="F138" s="4" t="s">
        <v>91</v>
      </c>
      <c r="G138" s="2" t="s">
        <v>56</v>
      </c>
      <c r="H138" s="4" t="s">
        <v>91</v>
      </c>
      <c r="I138" s="2" t="s">
        <v>57</v>
      </c>
      <c r="J138" s="4" t="s">
        <v>106</v>
      </c>
      <c r="K138" s="4" t="s">
        <v>58</v>
      </c>
      <c r="L138" s="4" t="s">
        <v>91</v>
      </c>
    </row>
    <row r="139" spans="1:12" ht="60">
      <c r="A139" s="9" t="s">
        <v>96</v>
      </c>
      <c r="B139" s="8"/>
      <c r="C139" s="6">
        <v>0.25</v>
      </c>
      <c r="D139" s="14"/>
      <c r="E139" s="6">
        <v>6.25E-2</v>
      </c>
      <c r="F139" s="14"/>
      <c r="G139" s="6">
        <v>2.5000000000000001E-2</v>
      </c>
      <c r="H139" s="14"/>
      <c r="I139" s="6">
        <v>25</v>
      </c>
      <c r="J139" s="14"/>
      <c r="K139" s="9">
        <v>2.5</v>
      </c>
      <c r="L139" s="14"/>
    </row>
    <row r="140" spans="1:12">
      <c r="A140" s="10" t="s">
        <v>84</v>
      </c>
      <c r="B140" s="11" t="s">
        <v>82</v>
      </c>
      <c r="C140" s="2"/>
      <c r="D140" s="4"/>
      <c r="E140" s="2"/>
      <c r="F140" s="4"/>
      <c r="G140" s="2"/>
      <c r="H140" s="4"/>
      <c r="I140" s="2"/>
      <c r="J140" s="4"/>
      <c r="K140" s="4"/>
      <c r="L140" s="4"/>
    </row>
    <row r="141" spans="1:12">
      <c r="A141" s="10" t="s">
        <v>0</v>
      </c>
      <c r="B141" s="12">
        <v>2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10" t="s">
        <v>1</v>
      </c>
      <c r="B142" s="12">
        <v>36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10" t="s">
        <v>2</v>
      </c>
      <c r="B143" s="12">
        <v>58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10" t="s">
        <v>3</v>
      </c>
      <c r="B144" s="12">
        <v>16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10" t="s">
        <v>4</v>
      </c>
      <c r="B145" s="12">
        <v>9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10" t="s">
        <v>32</v>
      </c>
      <c r="B146" s="12">
        <v>7.5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10" t="s">
        <v>6</v>
      </c>
      <c r="B147" s="12">
        <v>80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10" t="s">
        <v>7</v>
      </c>
      <c r="B148" s="12">
        <v>13.4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10" t="s">
        <v>8</v>
      </c>
      <c r="B149" s="12">
        <v>6.3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10" t="s">
        <v>9</v>
      </c>
      <c r="B150" s="12">
        <v>0.7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10" t="s">
        <v>10</v>
      </c>
      <c r="B151" s="12">
        <v>25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10" t="s">
        <v>11</v>
      </c>
      <c r="B152" s="12">
        <v>10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10" t="s">
        <v>12</v>
      </c>
      <c r="B153" s="12">
        <v>50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10" t="s">
        <v>13</v>
      </c>
      <c r="B154" s="12">
        <v>18.600000000000001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10" t="s">
        <v>14</v>
      </c>
      <c r="B155" s="12">
        <v>11.1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10" t="s">
        <v>15</v>
      </c>
      <c r="B156" s="12">
        <v>42.8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10" t="s">
        <v>16</v>
      </c>
      <c r="B157" s="12">
        <v>32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10" t="s">
        <v>17</v>
      </c>
      <c r="B158" s="12">
        <v>53.2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10" t="s">
        <v>18</v>
      </c>
      <c r="B159" s="11">
        <v>1.9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10" t="s">
        <v>38</v>
      </c>
      <c r="B160" s="11">
        <v>6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10" t="s">
        <v>39</v>
      </c>
      <c r="B161" s="11">
        <v>10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10" t="s">
        <v>35</v>
      </c>
      <c r="B162" s="11">
        <v>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10" t="s">
        <v>34</v>
      </c>
      <c r="B163" s="11">
        <v>3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10" t="s">
        <v>36</v>
      </c>
      <c r="B164" s="11">
        <v>1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10" t="s">
        <v>33</v>
      </c>
      <c r="B165" s="11">
        <v>2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10" t="s">
        <v>5</v>
      </c>
      <c r="B166" s="11">
        <v>7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10" t="s">
        <v>31</v>
      </c>
      <c r="B167" s="11">
        <v>4.9000000000000004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10" t="s">
        <v>30</v>
      </c>
      <c r="B168" s="11">
        <v>0.3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10" t="s">
        <v>29</v>
      </c>
      <c r="B169" s="11">
        <v>7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10" t="s">
        <v>28</v>
      </c>
      <c r="B170" s="11">
        <v>6.3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10" t="s">
        <v>27</v>
      </c>
      <c r="B171" s="11">
        <v>2.4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10" t="s">
        <v>26</v>
      </c>
      <c r="B172" s="11">
        <v>3.2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10" t="s">
        <v>25</v>
      </c>
      <c r="B173" s="11">
        <v>3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10" t="s">
        <v>24</v>
      </c>
      <c r="B174" s="11">
        <v>1.4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10" t="s">
        <v>23</v>
      </c>
      <c r="B175" s="11">
        <v>5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10" t="s">
        <v>22</v>
      </c>
      <c r="B176" s="11">
        <v>4.5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10" t="s">
        <v>21</v>
      </c>
      <c r="B177" s="11">
        <v>4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10" t="s">
        <v>20</v>
      </c>
      <c r="B178" s="11">
        <v>2.5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10" t="s">
        <v>19</v>
      </c>
      <c r="B179" s="11">
        <v>9.6999999999999993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10" t="s">
        <v>37</v>
      </c>
      <c r="B180" s="11">
        <v>3.8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2" spans="1:12">
      <c r="A182" s="2"/>
      <c r="B182" s="2"/>
      <c r="C182" s="2" t="s">
        <v>85</v>
      </c>
      <c r="D182" s="2"/>
      <c r="E182" s="2" t="s">
        <v>85</v>
      </c>
      <c r="F182" s="2"/>
      <c r="G182" s="2" t="s">
        <v>85</v>
      </c>
      <c r="H182" s="2"/>
      <c r="I182" s="2" t="s">
        <v>85</v>
      </c>
      <c r="J182" s="2"/>
      <c r="K182" s="2" t="s">
        <v>85</v>
      </c>
      <c r="L182" s="2"/>
    </row>
    <row r="183" spans="1:12" ht="30">
      <c r="C183" s="2" t="s">
        <v>59</v>
      </c>
      <c r="D183" s="4" t="s">
        <v>90</v>
      </c>
      <c r="E183" s="2" t="s">
        <v>60</v>
      </c>
      <c r="F183" s="4" t="s">
        <v>91</v>
      </c>
      <c r="G183" s="2" t="s">
        <v>61</v>
      </c>
      <c r="H183" s="4" t="s">
        <v>91</v>
      </c>
      <c r="I183" s="2" t="s">
        <v>62</v>
      </c>
      <c r="J183" s="4" t="s">
        <v>91</v>
      </c>
      <c r="K183" s="4" t="s">
        <v>63</v>
      </c>
      <c r="L183" s="4" t="s">
        <v>91</v>
      </c>
    </row>
    <row r="184" spans="1:12" ht="60">
      <c r="A184" s="9" t="s">
        <v>96</v>
      </c>
      <c r="B184" s="8"/>
      <c r="C184" s="6">
        <v>0.25</v>
      </c>
      <c r="D184" s="14"/>
      <c r="E184" s="6">
        <v>25</v>
      </c>
      <c r="F184" s="14"/>
      <c r="G184" s="6">
        <v>5</v>
      </c>
      <c r="H184" s="14"/>
      <c r="I184" s="6">
        <v>1</v>
      </c>
      <c r="J184" s="14"/>
      <c r="K184" s="9">
        <v>0.5</v>
      </c>
      <c r="L184" s="14"/>
    </row>
    <row r="185" spans="1:12">
      <c r="A185" s="10" t="s">
        <v>84</v>
      </c>
      <c r="B185" s="11" t="s">
        <v>82</v>
      </c>
      <c r="C185" s="2"/>
      <c r="D185" s="4"/>
      <c r="E185" s="2"/>
      <c r="F185" s="4"/>
      <c r="G185" s="2"/>
      <c r="H185" s="4"/>
      <c r="I185" s="2"/>
      <c r="J185" s="4"/>
      <c r="K185" s="4"/>
      <c r="L185" s="4"/>
    </row>
    <row r="186" spans="1:12">
      <c r="A186" s="10" t="s">
        <v>0</v>
      </c>
      <c r="B186" s="12">
        <v>2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10" t="s">
        <v>1</v>
      </c>
      <c r="B187" s="12">
        <v>36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10" t="s">
        <v>2</v>
      </c>
      <c r="B188" s="12">
        <v>58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10" t="s">
        <v>3</v>
      </c>
      <c r="B189" s="12">
        <v>16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10" t="s">
        <v>4</v>
      </c>
      <c r="B190" s="12">
        <v>9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10" t="s">
        <v>32</v>
      </c>
      <c r="B191" s="12">
        <v>7.5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10" t="s">
        <v>6</v>
      </c>
      <c r="B192" s="12">
        <v>80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10" t="s">
        <v>7</v>
      </c>
      <c r="B193" s="12">
        <v>13.4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10" t="s">
        <v>8</v>
      </c>
      <c r="B194" s="12">
        <v>6.3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10" t="s">
        <v>9</v>
      </c>
      <c r="B195" s="12">
        <v>0.7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10" t="s">
        <v>10</v>
      </c>
      <c r="B196" s="12">
        <v>25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10" t="s">
        <v>11</v>
      </c>
      <c r="B197" s="12">
        <v>10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10" t="s">
        <v>12</v>
      </c>
      <c r="B198" s="12">
        <v>50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10" t="s">
        <v>13</v>
      </c>
      <c r="B199" s="12">
        <v>18.600000000000001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10" t="s">
        <v>14</v>
      </c>
      <c r="B200" s="12">
        <v>11.1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10" t="s">
        <v>15</v>
      </c>
      <c r="B201" s="12">
        <v>42.8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10" t="s">
        <v>16</v>
      </c>
      <c r="B202" s="12">
        <v>32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10" t="s">
        <v>17</v>
      </c>
      <c r="B203" s="12">
        <v>53.2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10" t="s">
        <v>18</v>
      </c>
      <c r="B204" s="11">
        <v>1.9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10" t="s">
        <v>38</v>
      </c>
      <c r="B205" s="11">
        <v>6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10" t="s">
        <v>39</v>
      </c>
      <c r="B206" s="11">
        <v>10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10" t="s">
        <v>35</v>
      </c>
      <c r="B207" s="11">
        <v>5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10" t="s">
        <v>34</v>
      </c>
      <c r="B208" s="11">
        <v>3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10" t="s">
        <v>36</v>
      </c>
      <c r="B209" s="11">
        <v>1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10" t="s">
        <v>33</v>
      </c>
      <c r="B210" s="11">
        <v>2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10" t="s">
        <v>5</v>
      </c>
      <c r="B211" s="11">
        <v>7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10" t="s">
        <v>31</v>
      </c>
      <c r="B212" s="11">
        <v>4.9000000000000004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10" t="s">
        <v>30</v>
      </c>
      <c r="B213" s="11">
        <v>0.3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10" t="s">
        <v>29</v>
      </c>
      <c r="B214" s="11">
        <v>7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10" t="s">
        <v>28</v>
      </c>
      <c r="B215" s="11">
        <v>6.3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10" t="s">
        <v>27</v>
      </c>
      <c r="B216" s="11">
        <v>2.4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10" t="s">
        <v>26</v>
      </c>
      <c r="B217" s="11">
        <v>3.2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10" t="s">
        <v>25</v>
      </c>
      <c r="B218" s="11">
        <v>3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10" t="s">
        <v>24</v>
      </c>
      <c r="B219" s="11">
        <v>1.4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10" t="s">
        <v>23</v>
      </c>
      <c r="B220" s="11">
        <v>5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10" t="s">
        <v>22</v>
      </c>
      <c r="B221" s="11">
        <v>4.5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10" t="s">
        <v>21</v>
      </c>
      <c r="B222" s="11">
        <v>4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10" t="s">
        <v>20</v>
      </c>
      <c r="B223" s="11">
        <v>2.5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10" t="s">
        <v>19</v>
      </c>
      <c r="B224" s="11">
        <v>9.6999999999999993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10" t="s">
        <v>37</v>
      </c>
      <c r="B225" s="11">
        <v>3.8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</row>
  </sheetData>
  <pageMargins left="0.7" right="0.7" top="0.75" bottom="0.75" header="0.3" footer="0.3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5"/>
  <sheetViews>
    <sheetView tabSelected="1" topLeftCell="A45" workbookViewId="0">
      <selection activeCell="C102" sqref="C102"/>
    </sheetView>
  </sheetViews>
  <sheetFormatPr defaultRowHeight="15"/>
  <cols>
    <col min="1" max="1" width="17.140625" customWidth="1"/>
    <col min="3" max="3" width="14.28515625" customWidth="1"/>
    <col min="4" max="4" width="13.85546875" customWidth="1"/>
    <col min="5" max="5" width="16.85546875" customWidth="1"/>
    <col min="6" max="6" width="16.28515625" customWidth="1"/>
    <col min="7" max="7" width="17.28515625" customWidth="1"/>
    <col min="8" max="8" width="20.42578125" customWidth="1"/>
    <col min="9" max="9" width="29.28515625" bestFit="1" customWidth="1"/>
    <col min="10" max="10" width="29.28515625" customWidth="1"/>
    <col min="11" max="11" width="32.42578125" bestFit="1" customWidth="1"/>
    <col min="12" max="12" width="26.85546875" bestFit="1" customWidth="1"/>
  </cols>
  <sheetData>
    <row r="1" spans="1:12" ht="30">
      <c r="A1" s="4" t="s">
        <v>40</v>
      </c>
      <c r="B1" s="2" t="s">
        <v>41</v>
      </c>
      <c r="C1" s="4" t="s">
        <v>42</v>
      </c>
      <c r="D1" s="2" t="s">
        <v>41</v>
      </c>
      <c r="F1" s="2" t="s">
        <v>43</v>
      </c>
      <c r="G1" s="2" t="s">
        <v>64</v>
      </c>
      <c r="H1" s="2" t="s">
        <v>65</v>
      </c>
      <c r="I1" s="3" t="s">
        <v>76</v>
      </c>
      <c r="J1" s="3" t="s">
        <v>92</v>
      </c>
      <c r="K1" s="3" t="s">
        <v>77</v>
      </c>
      <c r="L1" s="13" t="s">
        <v>93</v>
      </c>
    </row>
    <row r="2" spans="1:12">
      <c r="A2" s="2"/>
      <c r="B2" s="2"/>
      <c r="C2" s="2"/>
      <c r="D2" s="2"/>
      <c r="F2" s="2"/>
      <c r="G2" s="2"/>
      <c r="H2" s="2"/>
      <c r="I2" s="2"/>
      <c r="J2" s="2"/>
      <c r="K2" s="2"/>
      <c r="L2" s="2"/>
    </row>
    <row r="3" spans="1:12">
      <c r="A3" s="2" t="s">
        <v>0</v>
      </c>
      <c r="B3" s="5">
        <v>2</v>
      </c>
      <c r="C3" s="2" t="s">
        <v>39</v>
      </c>
      <c r="D3" s="2">
        <v>10</v>
      </c>
      <c r="F3" s="2" t="s">
        <v>44</v>
      </c>
      <c r="G3" s="2" t="s">
        <v>66</v>
      </c>
      <c r="H3" s="2" t="s">
        <v>69</v>
      </c>
      <c r="I3" s="2">
        <f>1/1</f>
        <v>1</v>
      </c>
      <c r="J3" s="2">
        <f>1/1</f>
        <v>1</v>
      </c>
      <c r="K3" s="7" t="s">
        <v>78</v>
      </c>
      <c r="L3" s="7"/>
    </row>
    <row r="4" spans="1:12">
      <c r="A4" s="2" t="s">
        <v>1</v>
      </c>
      <c r="B4" s="5">
        <v>36</v>
      </c>
      <c r="C4" s="2" t="s">
        <v>35</v>
      </c>
      <c r="D4" s="2">
        <v>5</v>
      </c>
      <c r="F4" s="2" t="s">
        <v>45</v>
      </c>
      <c r="G4" s="2" t="s">
        <v>66</v>
      </c>
      <c r="H4" s="2" t="s">
        <v>70</v>
      </c>
      <c r="I4" s="2">
        <f>10/1</f>
        <v>10</v>
      </c>
      <c r="J4" s="2">
        <f>1/10</f>
        <v>0.1</v>
      </c>
      <c r="K4" s="7" t="s">
        <v>78</v>
      </c>
      <c r="L4" s="7"/>
    </row>
    <row r="5" spans="1:12">
      <c r="A5" s="2" t="s">
        <v>2</v>
      </c>
      <c r="B5" s="5">
        <v>58</v>
      </c>
      <c r="C5" s="2" t="s">
        <v>34</v>
      </c>
      <c r="D5" s="2">
        <v>3</v>
      </c>
      <c r="F5" s="2" t="s">
        <v>46</v>
      </c>
      <c r="G5" s="2" t="s">
        <v>66</v>
      </c>
      <c r="H5" s="2" t="s">
        <v>71</v>
      </c>
      <c r="I5" s="2">
        <f>100/1</f>
        <v>100</v>
      </c>
      <c r="J5" s="2">
        <f>1/100</f>
        <v>0.01</v>
      </c>
      <c r="K5" s="7" t="s">
        <v>78</v>
      </c>
      <c r="L5" s="7"/>
    </row>
    <row r="6" spans="1:12">
      <c r="A6" s="2" t="s">
        <v>3</v>
      </c>
      <c r="B6" s="5">
        <v>16</v>
      </c>
      <c r="C6" s="2" t="s">
        <v>36</v>
      </c>
      <c r="D6" s="2">
        <v>1</v>
      </c>
      <c r="F6" s="2" t="s">
        <v>47</v>
      </c>
      <c r="G6" s="2" t="s">
        <v>66</v>
      </c>
      <c r="H6" s="2" t="s">
        <v>72</v>
      </c>
      <c r="I6" s="7" t="s">
        <v>78</v>
      </c>
      <c r="J6" s="7"/>
      <c r="K6" s="2">
        <f>10/1</f>
        <v>10</v>
      </c>
      <c r="L6" s="2">
        <f>1/10</f>
        <v>0.1</v>
      </c>
    </row>
    <row r="7" spans="1:12">
      <c r="A7" s="2" t="s">
        <v>4</v>
      </c>
      <c r="B7" s="5">
        <v>9</v>
      </c>
      <c r="C7" s="2" t="s">
        <v>33</v>
      </c>
      <c r="D7" s="2">
        <v>2</v>
      </c>
      <c r="F7" s="2" t="s">
        <v>48</v>
      </c>
      <c r="G7" s="2" t="s">
        <v>66</v>
      </c>
      <c r="H7" s="2" t="s">
        <v>73</v>
      </c>
      <c r="I7" s="7" t="s">
        <v>78</v>
      </c>
      <c r="J7" s="7"/>
      <c r="K7" s="2">
        <f>5/1</f>
        <v>5</v>
      </c>
      <c r="L7" s="2">
        <f>1/5</f>
        <v>0.2</v>
      </c>
    </row>
    <row r="8" spans="1:12">
      <c r="A8" s="2" t="s">
        <v>32</v>
      </c>
      <c r="B8" s="5">
        <v>7.5</v>
      </c>
      <c r="C8" s="2" t="s">
        <v>5</v>
      </c>
      <c r="D8" s="2">
        <v>7</v>
      </c>
      <c r="F8" s="2" t="s">
        <v>49</v>
      </c>
      <c r="G8" s="2" t="s">
        <v>67</v>
      </c>
      <c r="H8" s="2" t="s">
        <v>69</v>
      </c>
      <c r="I8" s="2">
        <f>1/10</f>
        <v>0.1</v>
      </c>
      <c r="J8" s="2">
        <f>10/1</f>
        <v>10</v>
      </c>
      <c r="K8" s="7" t="s">
        <v>78</v>
      </c>
      <c r="L8" s="7"/>
    </row>
    <row r="9" spans="1:12">
      <c r="A9" s="2" t="s">
        <v>6</v>
      </c>
      <c r="B9" s="5">
        <v>80</v>
      </c>
      <c r="C9" s="2" t="s">
        <v>31</v>
      </c>
      <c r="D9" s="2">
        <v>4.9000000000000004</v>
      </c>
      <c r="F9" s="2" t="s">
        <v>50</v>
      </c>
      <c r="G9" s="2" t="s">
        <v>67</v>
      </c>
      <c r="H9" s="2" t="s">
        <v>70</v>
      </c>
      <c r="I9" s="2">
        <f>10/10</f>
        <v>1</v>
      </c>
      <c r="J9" s="2">
        <f>10/10</f>
        <v>1</v>
      </c>
      <c r="K9" s="7" t="s">
        <v>78</v>
      </c>
      <c r="L9" s="7"/>
    </row>
    <row r="10" spans="1:12">
      <c r="A10" s="2" t="s">
        <v>7</v>
      </c>
      <c r="B10" s="5">
        <v>13.4</v>
      </c>
      <c r="C10" s="2" t="s">
        <v>30</v>
      </c>
      <c r="D10" s="2">
        <v>0.3</v>
      </c>
      <c r="F10" s="2" t="s">
        <v>51</v>
      </c>
      <c r="G10" s="2" t="s">
        <v>67</v>
      </c>
      <c r="H10" s="2" t="s">
        <v>71</v>
      </c>
      <c r="I10" s="2">
        <f>100/10</f>
        <v>10</v>
      </c>
      <c r="J10" s="2">
        <f>10/100</f>
        <v>0.1</v>
      </c>
      <c r="K10" s="7" t="s">
        <v>78</v>
      </c>
      <c r="L10" s="7"/>
    </row>
    <row r="11" spans="1:12">
      <c r="A11" s="2" t="s">
        <v>8</v>
      </c>
      <c r="B11" s="5">
        <v>6.3</v>
      </c>
      <c r="C11" s="2" t="s">
        <v>29</v>
      </c>
      <c r="D11" s="2">
        <v>7</v>
      </c>
      <c r="F11" s="2" t="s">
        <v>52</v>
      </c>
      <c r="G11" s="2" t="s">
        <v>67</v>
      </c>
      <c r="H11" s="2" t="s">
        <v>72</v>
      </c>
      <c r="I11" s="7" t="s">
        <v>78</v>
      </c>
      <c r="J11" s="7"/>
      <c r="K11" s="2">
        <f>10/10</f>
        <v>1</v>
      </c>
      <c r="L11" s="2">
        <f>10/10</f>
        <v>1</v>
      </c>
    </row>
    <row r="12" spans="1:12">
      <c r="A12" s="2" t="s">
        <v>9</v>
      </c>
      <c r="B12" s="5">
        <v>0.7</v>
      </c>
      <c r="C12" s="2" t="s">
        <v>28</v>
      </c>
      <c r="D12" s="2">
        <v>6.3</v>
      </c>
      <c r="F12" s="2" t="s">
        <v>53</v>
      </c>
      <c r="G12" s="2" t="s">
        <v>67</v>
      </c>
      <c r="H12" s="2" t="s">
        <v>73</v>
      </c>
      <c r="I12" s="7" t="s">
        <v>78</v>
      </c>
      <c r="J12" s="7"/>
      <c r="K12" s="2">
        <f>5/10</f>
        <v>0.5</v>
      </c>
      <c r="L12" s="2">
        <f>10/5</f>
        <v>2</v>
      </c>
    </row>
    <row r="13" spans="1:12">
      <c r="A13" s="2" t="s">
        <v>10</v>
      </c>
      <c r="B13" s="5">
        <v>25</v>
      </c>
      <c r="C13" s="2" t="s">
        <v>27</v>
      </c>
      <c r="D13" s="2">
        <v>2.4</v>
      </c>
      <c r="F13" s="2" t="s">
        <v>54</v>
      </c>
      <c r="G13" s="2" t="s">
        <v>68</v>
      </c>
      <c r="H13" s="2" t="s">
        <v>74</v>
      </c>
      <c r="I13" s="7" t="s">
        <v>78</v>
      </c>
      <c r="J13" s="7"/>
      <c r="K13" s="2">
        <f>16/4</f>
        <v>4</v>
      </c>
      <c r="L13" s="2">
        <f>4/16</f>
        <v>0.25</v>
      </c>
    </row>
    <row r="14" spans="1:12">
      <c r="A14" s="2" t="s">
        <v>11</v>
      </c>
      <c r="B14" s="5">
        <v>10</v>
      </c>
      <c r="C14" s="2" t="s">
        <v>26</v>
      </c>
      <c r="D14" s="2">
        <v>3.2</v>
      </c>
      <c r="F14" s="2" t="s">
        <v>55</v>
      </c>
      <c r="G14" s="2" t="s">
        <v>68</v>
      </c>
      <c r="H14" s="2" t="s">
        <v>75</v>
      </c>
      <c r="I14" s="7" t="s">
        <v>78</v>
      </c>
      <c r="J14" s="7"/>
      <c r="K14" s="2">
        <f>64/4</f>
        <v>16</v>
      </c>
      <c r="L14" s="2">
        <f>4/64</f>
        <v>6.25E-2</v>
      </c>
    </row>
    <row r="15" spans="1:12">
      <c r="A15" s="2" t="s">
        <v>12</v>
      </c>
      <c r="B15" s="5">
        <v>50</v>
      </c>
      <c r="C15" s="2" t="s">
        <v>25</v>
      </c>
      <c r="D15" s="2">
        <v>3</v>
      </c>
      <c r="F15" s="2" t="s">
        <v>56</v>
      </c>
      <c r="G15" s="2" t="s">
        <v>68</v>
      </c>
      <c r="H15" s="2" t="s">
        <v>86</v>
      </c>
      <c r="I15" s="7" t="s">
        <v>78</v>
      </c>
      <c r="J15" s="7"/>
      <c r="K15" s="2">
        <f>160/4</f>
        <v>40</v>
      </c>
      <c r="L15" s="2">
        <f>4/160</f>
        <v>2.5000000000000001E-2</v>
      </c>
    </row>
    <row r="16" spans="1:12">
      <c r="A16" s="2" t="s">
        <v>13</v>
      </c>
      <c r="B16" s="5">
        <v>18.600000000000001</v>
      </c>
      <c r="C16" s="2" t="s">
        <v>24</v>
      </c>
      <c r="D16" s="2">
        <v>1.4</v>
      </c>
      <c r="F16" s="2" t="s">
        <v>57</v>
      </c>
      <c r="G16" s="2" t="s">
        <v>79</v>
      </c>
      <c r="H16" s="2" t="s">
        <v>69</v>
      </c>
      <c r="I16" s="2">
        <f>1/25</f>
        <v>0.04</v>
      </c>
      <c r="J16" s="2">
        <f>25/1</f>
        <v>25</v>
      </c>
      <c r="K16" s="7" t="s">
        <v>78</v>
      </c>
      <c r="L16" s="7"/>
    </row>
    <row r="17" spans="1:12">
      <c r="A17" s="2" t="s">
        <v>14</v>
      </c>
      <c r="B17" s="5">
        <v>11.1</v>
      </c>
      <c r="C17" s="2" t="s">
        <v>23</v>
      </c>
      <c r="D17" s="2">
        <v>5</v>
      </c>
      <c r="F17" s="2" t="s">
        <v>58</v>
      </c>
      <c r="G17" s="2" t="s">
        <v>79</v>
      </c>
      <c r="H17" s="2" t="s">
        <v>70</v>
      </c>
      <c r="I17" s="2">
        <f>10/25</f>
        <v>0.4</v>
      </c>
      <c r="J17" s="2">
        <f>25/10</f>
        <v>2.5</v>
      </c>
      <c r="K17" s="7" t="s">
        <v>78</v>
      </c>
      <c r="L17" s="7"/>
    </row>
    <row r="18" spans="1:12">
      <c r="A18" s="2" t="s">
        <v>15</v>
      </c>
      <c r="B18" s="5">
        <v>42.8</v>
      </c>
      <c r="C18" s="2" t="s">
        <v>22</v>
      </c>
      <c r="D18" s="2">
        <v>4.5</v>
      </c>
      <c r="F18" s="2" t="s">
        <v>59</v>
      </c>
      <c r="G18" s="2" t="s">
        <v>79</v>
      </c>
      <c r="H18" s="2" t="s">
        <v>71</v>
      </c>
      <c r="I18" s="2">
        <f>100/25</f>
        <v>4</v>
      </c>
      <c r="J18" s="2">
        <f>25/100</f>
        <v>0.25</v>
      </c>
      <c r="K18" s="7" t="s">
        <v>78</v>
      </c>
      <c r="L18" s="7"/>
    </row>
    <row r="19" spans="1:12">
      <c r="A19" s="2" t="s">
        <v>16</v>
      </c>
      <c r="B19" s="5">
        <v>32</v>
      </c>
      <c r="C19" s="2" t="s">
        <v>21</v>
      </c>
      <c r="D19" s="2">
        <v>4</v>
      </c>
      <c r="F19" s="2" t="s">
        <v>60</v>
      </c>
      <c r="G19" s="2" t="s">
        <v>79</v>
      </c>
      <c r="H19" s="2" t="s">
        <v>72</v>
      </c>
      <c r="I19" s="7" t="s">
        <v>78</v>
      </c>
      <c r="J19" s="7"/>
      <c r="K19" s="2">
        <f>10/25</f>
        <v>0.4</v>
      </c>
      <c r="L19" s="2">
        <f>25/10</f>
        <v>2.5</v>
      </c>
    </row>
    <row r="20" spans="1:12">
      <c r="A20" s="2" t="s">
        <v>17</v>
      </c>
      <c r="B20" s="5">
        <v>53.2</v>
      </c>
      <c r="C20" s="2" t="s">
        <v>20</v>
      </c>
      <c r="D20" s="2">
        <v>2.5</v>
      </c>
      <c r="F20" s="2" t="s">
        <v>61</v>
      </c>
      <c r="G20" s="2" t="s">
        <v>79</v>
      </c>
      <c r="H20" s="2" t="s">
        <v>73</v>
      </c>
      <c r="I20" s="7" t="s">
        <v>78</v>
      </c>
      <c r="J20" s="7"/>
      <c r="K20" s="2">
        <f>5/25</f>
        <v>0.2</v>
      </c>
      <c r="L20" s="2">
        <f>25/5</f>
        <v>5</v>
      </c>
    </row>
    <row r="21" spans="1:12">
      <c r="A21" s="2" t="s">
        <v>18</v>
      </c>
      <c r="B21" s="2">
        <v>1.9</v>
      </c>
      <c r="C21" s="2" t="s">
        <v>19</v>
      </c>
      <c r="D21" s="2">
        <v>9.6999999999999993</v>
      </c>
      <c r="F21" s="2" t="s">
        <v>62</v>
      </c>
      <c r="G21" s="2" t="s">
        <v>79</v>
      </c>
      <c r="H21" s="2" t="s">
        <v>80</v>
      </c>
      <c r="I21" s="7" t="s">
        <v>78</v>
      </c>
      <c r="J21" s="7"/>
      <c r="K21" s="2">
        <f>25/25</f>
        <v>1</v>
      </c>
      <c r="L21" s="2">
        <f>25/25</f>
        <v>1</v>
      </c>
    </row>
    <row r="22" spans="1:12">
      <c r="A22" s="2" t="s">
        <v>38</v>
      </c>
      <c r="B22" s="2">
        <v>6</v>
      </c>
      <c r="C22" s="2" t="s">
        <v>37</v>
      </c>
      <c r="D22" s="2">
        <v>3.8</v>
      </c>
      <c r="F22" s="2" t="s">
        <v>63</v>
      </c>
      <c r="G22" s="2" t="s">
        <v>79</v>
      </c>
      <c r="H22" s="2" t="s">
        <v>81</v>
      </c>
      <c r="I22" s="7" t="s">
        <v>78</v>
      </c>
      <c r="J22" s="7"/>
      <c r="K22" s="2">
        <f>50/25</f>
        <v>2</v>
      </c>
      <c r="L22" s="2">
        <f>25/50</f>
        <v>0.5</v>
      </c>
    </row>
    <row r="33" spans="1:12">
      <c r="D33" s="1"/>
    </row>
    <row r="47" spans="1:12">
      <c r="A47" s="2"/>
      <c r="B47" s="2"/>
      <c r="C47" s="2" t="s">
        <v>85</v>
      </c>
      <c r="D47" s="2"/>
      <c r="E47" s="2" t="s">
        <v>85</v>
      </c>
      <c r="F47" s="2"/>
      <c r="G47" s="2" t="s">
        <v>85</v>
      </c>
      <c r="H47" s="2"/>
      <c r="I47" s="2" t="s">
        <v>85</v>
      </c>
      <c r="J47" s="2"/>
      <c r="K47" s="2" t="s">
        <v>85</v>
      </c>
      <c r="L47" s="2"/>
    </row>
    <row r="48" spans="1:12">
      <c r="C48" s="2" t="s">
        <v>87</v>
      </c>
      <c r="D48" s="4" t="s">
        <v>90</v>
      </c>
      <c r="E48" s="2" t="s">
        <v>88</v>
      </c>
      <c r="F48" s="4" t="s">
        <v>90</v>
      </c>
      <c r="G48" s="2" t="s">
        <v>89</v>
      </c>
      <c r="H48" s="4" t="s">
        <v>90</v>
      </c>
      <c r="I48" s="2" t="s">
        <v>94</v>
      </c>
      <c r="J48" s="4" t="s">
        <v>91</v>
      </c>
      <c r="K48" s="4" t="s">
        <v>95</v>
      </c>
      <c r="L48" s="4" t="s">
        <v>91</v>
      </c>
    </row>
    <row r="49" spans="1:12" ht="30">
      <c r="A49" s="9" t="s">
        <v>96</v>
      </c>
      <c r="B49" s="8"/>
      <c r="C49" s="6">
        <v>1</v>
      </c>
      <c r="D49" s="14"/>
      <c r="E49" s="6">
        <v>0.1</v>
      </c>
      <c r="F49" s="14"/>
      <c r="G49" s="6">
        <v>0.01</v>
      </c>
      <c r="H49" s="14"/>
      <c r="I49" s="6">
        <v>0.1</v>
      </c>
      <c r="J49" s="14"/>
      <c r="K49" s="9">
        <v>0.2</v>
      </c>
      <c r="L49" s="14"/>
    </row>
    <row r="50" spans="1:12">
      <c r="A50" s="10" t="s">
        <v>84</v>
      </c>
      <c r="B50" s="11" t="s">
        <v>82</v>
      </c>
      <c r="C50" s="2"/>
      <c r="D50" s="4"/>
      <c r="E50" s="2"/>
      <c r="F50" s="4"/>
      <c r="G50" s="2"/>
      <c r="H50" s="4"/>
      <c r="I50" s="2"/>
      <c r="J50" s="4"/>
      <c r="K50" s="4"/>
      <c r="L50" s="4"/>
    </row>
    <row r="51" spans="1:12" ht="45">
      <c r="A51" s="10" t="s">
        <v>0</v>
      </c>
      <c r="B51" s="12">
        <v>2</v>
      </c>
      <c r="C51" s="2">
        <f>B51*C49</f>
        <v>2</v>
      </c>
      <c r="D51" s="2" t="s">
        <v>133</v>
      </c>
      <c r="E51" s="5">
        <f>B51*0.1</f>
        <v>0.2</v>
      </c>
      <c r="F51" s="2"/>
      <c r="G51" s="16">
        <f>B51*0.01</f>
        <v>0.02</v>
      </c>
      <c r="H51" s="2" t="s">
        <v>142</v>
      </c>
      <c r="I51" s="17" t="s">
        <v>144</v>
      </c>
      <c r="J51" s="4" t="s">
        <v>143</v>
      </c>
      <c r="K51" s="2">
        <f>B51*0.2</f>
        <v>0.4</v>
      </c>
      <c r="L51" s="2"/>
    </row>
    <row r="52" spans="1:12">
      <c r="A52" s="10" t="s">
        <v>1</v>
      </c>
      <c r="B52" s="12">
        <v>36</v>
      </c>
      <c r="C52" s="2">
        <f>B52*C49</f>
        <v>36</v>
      </c>
      <c r="D52" s="2" t="s">
        <v>134</v>
      </c>
      <c r="E52" s="5">
        <f>B52*0.1</f>
        <v>3.6</v>
      </c>
      <c r="F52" s="2"/>
      <c r="G52" s="5">
        <f>B52*0.01</f>
        <v>0.36</v>
      </c>
      <c r="H52" s="2"/>
      <c r="I52" s="16" t="s">
        <v>145</v>
      </c>
      <c r="J52" s="2" t="s">
        <v>146</v>
      </c>
      <c r="K52" s="2">
        <f>B52*0.2</f>
        <v>7.2</v>
      </c>
      <c r="L52" s="2"/>
    </row>
    <row r="53" spans="1:12">
      <c r="A53" s="10" t="s">
        <v>2</v>
      </c>
      <c r="B53" s="12">
        <v>58</v>
      </c>
      <c r="C53" s="2">
        <f>B53*C49</f>
        <v>58</v>
      </c>
      <c r="D53" s="2" t="s">
        <v>135</v>
      </c>
      <c r="E53" s="5">
        <f t="shared" ref="E53:E90" si="0">B53*0.1</f>
        <v>5.8000000000000007</v>
      </c>
      <c r="F53" s="2"/>
      <c r="G53" s="5">
        <f t="shared" ref="G53:G90" si="1">B53*0.01</f>
        <v>0.57999999999999996</v>
      </c>
      <c r="H53" s="2"/>
      <c r="I53" s="16" t="s">
        <v>147</v>
      </c>
      <c r="J53" s="2"/>
      <c r="K53" s="2">
        <f t="shared" ref="K53:K90" si="2">B53*0.2</f>
        <v>11.600000000000001</v>
      </c>
      <c r="L53" s="2"/>
    </row>
    <row r="54" spans="1:12">
      <c r="A54" s="10" t="s">
        <v>3</v>
      </c>
      <c r="B54" s="12">
        <v>16</v>
      </c>
      <c r="C54" s="2">
        <f>B54*1</f>
        <v>16</v>
      </c>
      <c r="D54" s="2" t="s">
        <v>136</v>
      </c>
      <c r="E54" s="5">
        <f t="shared" si="0"/>
        <v>1.6</v>
      </c>
      <c r="F54" s="2"/>
      <c r="G54" s="16">
        <f t="shared" si="1"/>
        <v>0.16</v>
      </c>
      <c r="H54" s="2"/>
      <c r="I54" s="16">
        <v>1.6</v>
      </c>
      <c r="J54" s="2"/>
      <c r="K54" s="2">
        <f t="shared" si="2"/>
        <v>3.2</v>
      </c>
      <c r="L54" s="2"/>
    </row>
    <row r="55" spans="1:12">
      <c r="A55" s="10" t="s">
        <v>4</v>
      </c>
      <c r="B55" s="12">
        <v>9</v>
      </c>
      <c r="C55" s="2">
        <f>B55*1</f>
        <v>9</v>
      </c>
      <c r="D55" s="2" t="s">
        <v>137</v>
      </c>
      <c r="E55" s="5">
        <f t="shared" si="0"/>
        <v>0.9</v>
      </c>
      <c r="F55" s="2"/>
      <c r="G55" s="16">
        <f t="shared" si="1"/>
        <v>0.09</v>
      </c>
      <c r="H55" s="2"/>
      <c r="I55" s="16">
        <v>0.9</v>
      </c>
      <c r="J55" s="2"/>
      <c r="K55" s="2">
        <f t="shared" si="2"/>
        <v>1.8</v>
      </c>
      <c r="L55" s="2"/>
    </row>
    <row r="56" spans="1:12">
      <c r="A56" s="10" t="s">
        <v>32</v>
      </c>
      <c r="B56" s="12">
        <v>7.5</v>
      </c>
      <c r="C56" s="2">
        <f t="shared" ref="C56:C90" si="3">B56*1</f>
        <v>7.5</v>
      </c>
      <c r="D56" s="2" t="s">
        <v>137</v>
      </c>
      <c r="E56" s="5">
        <f t="shared" si="0"/>
        <v>0.75</v>
      </c>
      <c r="F56" s="2"/>
      <c r="G56" s="16">
        <f t="shared" si="1"/>
        <v>7.4999999999999997E-2</v>
      </c>
      <c r="H56" s="2"/>
      <c r="I56" s="16">
        <v>0.75</v>
      </c>
      <c r="J56" s="2"/>
      <c r="K56" s="2">
        <f t="shared" si="2"/>
        <v>1.5</v>
      </c>
      <c r="L56" s="2"/>
    </row>
    <row r="57" spans="1:12">
      <c r="A57" s="10" t="s">
        <v>6</v>
      </c>
      <c r="B57" s="12">
        <v>80</v>
      </c>
      <c r="C57" s="2">
        <f t="shared" si="3"/>
        <v>80</v>
      </c>
      <c r="D57" s="2" t="s">
        <v>135</v>
      </c>
      <c r="E57" s="5">
        <f t="shared" si="0"/>
        <v>8</v>
      </c>
      <c r="F57" s="2"/>
      <c r="G57" s="16">
        <f t="shared" si="1"/>
        <v>0.8</v>
      </c>
      <c r="H57" s="2"/>
      <c r="I57" s="16">
        <v>8</v>
      </c>
      <c r="J57" s="2"/>
      <c r="K57" s="2">
        <f t="shared" si="2"/>
        <v>16</v>
      </c>
      <c r="L57" s="2"/>
    </row>
    <row r="58" spans="1:12">
      <c r="A58" s="10" t="s">
        <v>7</v>
      </c>
      <c r="B58" s="12">
        <v>13.4</v>
      </c>
      <c r="C58" s="2">
        <f t="shared" si="3"/>
        <v>13.4</v>
      </c>
      <c r="D58" s="2" t="s">
        <v>136</v>
      </c>
      <c r="E58" s="5">
        <f t="shared" si="0"/>
        <v>1.34</v>
      </c>
      <c r="F58" s="2"/>
      <c r="G58" s="16">
        <f t="shared" si="1"/>
        <v>0.13400000000000001</v>
      </c>
      <c r="H58" s="2"/>
      <c r="I58" s="16">
        <v>1.34</v>
      </c>
      <c r="J58" s="2"/>
      <c r="K58" s="2">
        <f t="shared" si="2"/>
        <v>2.68</v>
      </c>
      <c r="L58" s="2"/>
    </row>
    <row r="59" spans="1:12">
      <c r="A59" s="10" t="s">
        <v>8</v>
      </c>
      <c r="B59" s="12">
        <v>6.3</v>
      </c>
      <c r="C59" s="2">
        <f t="shared" si="3"/>
        <v>6.3</v>
      </c>
      <c r="D59" s="2" t="s">
        <v>137</v>
      </c>
      <c r="E59" s="5">
        <f t="shared" si="0"/>
        <v>0.63</v>
      </c>
      <c r="F59" s="2"/>
      <c r="G59" s="16">
        <f t="shared" si="1"/>
        <v>6.3E-2</v>
      </c>
      <c r="H59" s="2"/>
      <c r="I59" s="16">
        <v>0.63</v>
      </c>
      <c r="J59" s="2"/>
      <c r="K59" s="2">
        <f t="shared" si="2"/>
        <v>1.26</v>
      </c>
      <c r="L59" s="2"/>
    </row>
    <row r="60" spans="1:12">
      <c r="A60" s="10" t="s">
        <v>9</v>
      </c>
      <c r="B60" s="12">
        <v>0.7</v>
      </c>
      <c r="C60" s="2">
        <f t="shared" si="3"/>
        <v>0.7</v>
      </c>
      <c r="D60" s="2" t="s">
        <v>138</v>
      </c>
      <c r="E60" s="5">
        <f t="shared" si="0"/>
        <v>6.9999999999999993E-2</v>
      </c>
      <c r="F60" s="2"/>
      <c r="G60" s="16">
        <f t="shared" si="1"/>
        <v>6.9999999999999993E-3</v>
      </c>
      <c r="H60" s="2"/>
      <c r="I60" s="16">
        <v>6.9999999999999993E-2</v>
      </c>
      <c r="J60" s="2"/>
      <c r="K60" s="2">
        <f t="shared" si="2"/>
        <v>0.13999999999999999</v>
      </c>
      <c r="L60" s="2"/>
    </row>
    <row r="61" spans="1:12">
      <c r="A61" s="10" t="s">
        <v>10</v>
      </c>
      <c r="B61" s="12">
        <v>25</v>
      </c>
      <c r="C61" s="2">
        <f t="shared" si="3"/>
        <v>25</v>
      </c>
      <c r="D61" s="2" t="s">
        <v>134</v>
      </c>
      <c r="E61" s="5">
        <f t="shared" si="0"/>
        <v>2.5</v>
      </c>
      <c r="F61" s="2"/>
      <c r="G61" s="16">
        <f t="shared" si="1"/>
        <v>0.25</v>
      </c>
      <c r="H61" s="2"/>
      <c r="I61" s="16">
        <v>2.5</v>
      </c>
      <c r="J61" s="2"/>
      <c r="K61" s="2">
        <f t="shared" si="2"/>
        <v>5</v>
      </c>
      <c r="L61" s="2"/>
    </row>
    <row r="62" spans="1:12">
      <c r="A62" s="10" t="s">
        <v>11</v>
      </c>
      <c r="B62" s="12">
        <v>10</v>
      </c>
      <c r="C62" s="2">
        <f t="shared" si="3"/>
        <v>10</v>
      </c>
      <c r="D62" s="2" t="s">
        <v>137</v>
      </c>
      <c r="E62" s="5">
        <f t="shared" si="0"/>
        <v>1</v>
      </c>
      <c r="F62" s="2"/>
      <c r="G62" s="16">
        <f t="shared" si="1"/>
        <v>0.1</v>
      </c>
      <c r="H62" s="2"/>
      <c r="I62" s="16">
        <v>1</v>
      </c>
      <c r="J62" s="2"/>
      <c r="K62" s="2">
        <f t="shared" si="2"/>
        <v>2</v>
      </c>
      <c r="L62" s="2"/>
    </row>
    <row r="63" spans="1:12">
      <c r="A63" s="10" t="s">
        <v>12</v>
      </c>
      <c r="B63" s="12">
        <v>50</v>
      </c>
      <c r="C63" s="2">
        <f t="shared" si="3"/>
        <v>50</v>
      </c>
      <c r="D63" s="2" t="s">
        <v>134</v>
      </c>
      <c r="E63" s="5">
        <f t="shared" si="0"/>
        <v>5</v>
      </c>
      <c r="F63" s="2"/>
      <c r="G63" s="5">
        <f t="shared" si="1"/>
        <v>0.5</v>
      </c>
      <c r="H63" s="2"/>
      <c r="I63" s="16">
        <v>5</v>
      </c>
      <c r="J63" s="2"/>
      <c r="K63" s="2">
        <f t="shared" si="2"/>
        <v>10</v>
      </c>
      <c r="L63" s="2"/>
    </row>
    <row r="64" spans="1:12">
      <c r="A64" s="10" t="s">
        <v>13</v>
      </c>
      <c r="B64" s="12">
        <v>18.600000000000001</v>
      </c>
      <c r="C64" s="2">
        <f t="shared" si="3"/>
        <v>18.600000000000001</v>
      </c>
      <c r="D64" s="2" t="s">
        <v>136</v>
      </c>
      <c r="E64" s="5">
        <f t="shared" si="0"/>
        <v>1.8600000000000003</v>
      </c>
      <c r="F64" s="2"/>
      <c r="G64" s="16">
        <f t="shared" si="1"/>
        <v>0.18600000000000003</v>
      </c>
      <c r="H64" s="2"/>
      <c r="I64" s="16">
        <v>1.8600000000000003</v>
      </c>
      <c r="J64" s="2"/>
      <c r="K64" s="2">
        <f t="shared" si="2"/>
        <v>3.7200000000000006</v>
      </c>
      <c r="L64" s="2"/>
    </row>
    <row r="65" spans="1:12" ht="45">
      <c r="A65" s="10" t="s">
        <v>14</v>
      </c>
      <c r="B65" s="12">
        <v>11.1</v>
      </c>
      <c r="C65" s="2">
        <f t="shared" si="3"/>
        <v>11.1</v>
      </c>
      <c r="D65" s="4" t="s">
        <v>139</v>
      </c>
      <c r="E65" s="5">
        <f t="shared" si="0"/>
        <v>1.1100000000000001</v>
      </c>
      <c r="F65" s="2"/>
      <c r="G65" s="16">
        <f t="shared" si="1"/>
        <v>0.111</v>
      </c>
      <c r="H65" s="2"/>
      <c r="I65" s="16">
        <v>1.1100000000000001</v>
      </c>
      <c r="J65" s="2"/>
      <c r="K65" s="2">
        <f t="shared" si="2"/>
        <v>2.2200000000000002</v>
      </c>
      <c r="L65" s="2"/>
    </row>
    <row r="66" spans="1:12">
      <c r="A66" s="10" t="s">
        <v>15</v>
      </c>
      <c r="B66" s="12">
        <v>42.8</v>
      </c>
      <c r="C66" s="2">
        <f t="shared" si="3"/>
        <v>42.8</v>
      </c>
      <c r="D66" s="2" t="s">
        <v>134</v>
      </c>
      <c r="E66" s="5">
        <f t="shared" si="0"/>
        <v>4.28</v>
      </c>
      <c r="F66" s="2"/>
      <c r="G66" s="5">
        <f t="shared" si="1"/>
        <v>0.42799999999999999</v>
      </c>
      <c r="H66" s="2"/>
      <c r="I66" s="16">
        <v>4.28</v>
      </c>
      <c r="J66" s="2"/>
      <c r="K66" s="2">
        <f t="shared" si="2"/>
        <v>8.56</v>
      </c>
      <c r="L66" s="2"/>
    </row>
    <row r="67" spans="1:12">
      <c r="A67" s="10" t="s">
        <v>16</v>
      </c>
      <c r="B67" s="12">
        <v>32</v>
      </c>
      <c r="C67" s="2">
        <f t="shared" si="3"/>
        <v>32</v>
      </c>
      <c r="D67" s="2" t="s">
        <v>134</v>
      </c>
      <c r="E67" s="5">
        <f t="shared" si="0"/>
        <v>3.2</v>
      </c>
      <c r="F67" s="2"/>
      <c r="G67" s="5">
        <f t="shared" si="1"/>
        <v>0.32</v>
      </c>
      <c r="H67" s="2"/>
      <c r="I67" s="16">
        <v>3.2</v>
      </c>
      <c r="J67" s="2"/>
      <c r="K67" s="2">
        <f t="shared" si="2"/>
        <v>6.4</v>
      </c>
      <c r="L67" s="2"/>
    </row>
    <row r="68" spans="1:12" ht="30">
      <c r="A68" s="10" t="s">
        <v>17</v>
      </c>
      <c r="B68" s="12">
        <v>53.2</v>
      </c>
      <c r="C68" s="2">
        <f t="shared" si="3"/>
        <v>53.2</v>
      </c>
      <c r="D68" s="4" t="s">
        <v>140</v>
      </c>
      <c r="E68" s="5">
        <f t="shared" si="0"/>
        <v>5.32</v>
      </c>
      <c r="F68" s="2"/>
      <c r="G68" s="5">
        <f t="shared" si="1"/>
        <v>0.53200000000000003</v>
      </c>
      <c r="H68" s="2"/>
      <c r="I68" s="16">
        <v>5.32</v>
      </c>
      <c r="J68" s="2"/>
      <c r="K68" s="2">
        <f t="shared" si="2"/>
        <v>10.64</v>
      </c>
      <c r="L68" s="2"/>
    </row>
    <row r="69" spans="1:12">
      <c r="A69" s="10" t="s">
        <v>18</v>
      </c>
      <c r="B69" s="11">
        <v>1.9</v>
      </c>
      <c r="C69" s="2">
        <f t="shared" si="3"/>
        <v>1.9</v>
      </c>
      <c r="D69" s="2" t="s">
        <v>133</v>
      </c>
      <c r="E69" s="5">
        <f t="shared" si="0"/>
        <v>0.19</v>
      </c>
      <c r="F69" s="2"/>
      <c r="G69" s="16">
        <f t="shared" si="1"/>
        <v>1.9E-2</v>
      </c>
      <c r="H69" s="2" t="s">
        <v>142</v>
      </c>
      <c r="I69" s="16">
        <v>0.19</v>
      </c>
      <c r="J69" s="2"/>
      <c r="K69" s="2">
        <f t="shared" si="2"/>
        <v>0.38</v>
      </c>
      <c r="L69" s="2"/>
    </row>
    <row r="70" spans="1:12">
      <c r="A70" s="10" t="s">
        <v>38</v>
      </c>
      <c r="B70" s="11">
        <v>6</v>
      </c>
      <c r="C70" s="2">
        <f t="shared" si="3"/>
        <v>6</v>
      </c>
      <c r="D70" s="2" t="s">
        <v>137</v>
      </c>
      <c r="E70" s="5">
        <f t="shared" si="0"/>
        <v>0.60000000000000009</v>
      </c>
      <c r="F70" s="2"/>
      <c r="G70" s="16">
        <f t="shared" si="1"/>
        <v>0.06</v>
      </c>
      <c r="H70" s="2" t="s">
        <v>142</v>
      </c>
      <c r="I70" s="16">
        <v>0.60000000000000009</v>
      </c>
      <c r="J70" s="2"/>
      <c r="K70" s="2">
        <f t="shared" si="2"/>
        <v>1.2000000000000002</v>
      </c>
      <c r="L70" s="2"/>
    </row>
    <row r="71" spans="1:12">
      <c r="A71" s="10" t="s">
        <v>39</v>
      </c>
      <c r="B71" s="11">
        <v>10</v>
      </c>
      <c r="C71" s="2">
        <f t="shared" si="3"/>
        <v>10</v>
      </c>
      <c r="D71" s="2" t="s">
        <v>137</v>
      </c>
      <c r="E71" s="5">
        <f t="shared" si="0"/>
        <v>1</v>
      </c>
      <c r="F71" s="2"/>
      <c r="G71" s="16">
        <f t="shared" si="1"/>
        <v>0.1</v>
      </c>
      <c r="H71" s="2" t="s">
        <v>142</v>
      </c>
      <c r="I71" s="16">
        <v>1</v>
      </c>
      <c r="J71" s="2"/>
      <c r="K71" s="2">
        <f t="shared" si="2"/>
        <v>2</v>
      </c>
      <c r="L71" s="2"/>
    </row>
    <row r="72" spans="1:12">
      <c r="A72" s="10" t="s">
        <v>35</v>
      </c>
      <c r="B72" s="11">
        <v>5</v>
      </c>
      <c r="C72" s="2">
        <f t="shared" si="3"/>
        <v>5</v>
      </c>
      <c r="D72" s="2" t="s">
        <v>141</v>
      </c>
      <c r="E72" s="5">
        <f t="shared" si="0"/>
        <v>0.5</v>
      </c>
      <c r="F72" s="2"/>
      <c r="G72" s="16">
        <f t="shared" si="1"/>
        <v>0.05</v>
      </c>
      <c r="H72" s="2" t="s">
        <v>142</v>
      </c>
      <c r="I72" s="16">
        <v>0.5</v>
      </c>
      <c r="J72" s="2"/>
      <c r="K72" s="2">
        <f t="shared" si="2"/>
        <v>1</v>
      </c>
      <c r="L72" s="2"/>
    </row>
    <row r="73" spans="1:12">
      <c r="A73" s="10" t="s">
        <v>34</v>
      </c>
      <c r="B73" s="11">
        <v>3</v>
      </c>
      <c r="C73" s="2">
        <f t="shared" si="3"/>
        <v>3</v>
      </c>
      <c r="D73" s="2" t="s">
        <v>141</v>
      </c>
      <c r="E73" s="5">
        <f t="shared" si="0"/>
        <v>0.30000000000000004</v>
      </c>
      <c r="F73" s="2"/>
      <c r="G73" s="16">
        <f t="shared" si="1"/>
        <v>0.03</v>
      </c>
      <c r="H73" s="2" t="s">
        <v>142</v>
      </c>
      <c r="I73" s="16">
        <v>0.30000000000000004</v>
      </c>
      <c r="J73" s="2"/>
      <c r="K73" s="2">
        <f t="shared" si="2"/>
        <v>0.60000000000000009</v>
      </c>
      <c r="L73" s="2"/>
    </row>
    <row r="74" spans="1:12">
      <c r="A74" s="10" t="s">
        <v>36</v>
      </c>
      <c r="B74" s="11">
        <v>1</v>
      </c>
      <c r="C74" s="2">
        <f t="shared" si="3"/>
        <v>1</v>
      </c>
      <c r="D74" s="2" t="s">
        <v>138</v>
      </c>
      <c r="E74" s="5">
        <f t="shared" si="0"/>
        <v>0.1</v>
      </c>
      <c r="F74" s="2"/>
      <c r="G74" s="16">
        <f t="shared" si="1"/>
        <v>0.01</v>
      </c>
      <c r="H74" s="2" t="s">
        <v>142</v>
      </c>
      <c r="I74" s="16">
        <v>0.1</v>
      </c>
      <c r="J74" s="2"/>
      <c r="K74" s="2">
        <f t="shared" si="2"/>
        <v>0.2</v>
      </c>
      <c r="L74" s="2"/>
    </row>
    <row r="75" spans="1:12">
      <c r="A75" s="10" t="s">
        <v>33</v>
      </c>
      <c r="B75" s="11">
        <v>2</v>
      </c>
      <c r="C75" s="2">
        <f t="shared" si="3"/>
        <v>2</v>
      </c>
      <c r="D75" s="2" t="s">
        <v>133</v>
      </c>
      <c r="E75" s="5">
        <f t="shared" si="0"/>
        <v>0.2</v>
      </c>
      <c r="F75" s="2"/>
      <c r="G75" s="16">
        <f t="shared" si="1"/>
        <v>0.02</v>
      </c>
      <c r="H75" s="2" t="s">
        <v>142</v>
      </c>
      <c r="I75" s="16">
        <v>0.2</v>
      </c>
      <c r="J75" s="2"/>
      <c r="K75" s="2">
        <f t="shared" si="2"/>
        <v>0.4</v>
      </c>
      <c r="L75" s="2"/>
    </row>
    <row r="76" spans="1:12">
      <c r="A76" s="10" t="s">
        <v>5</v>
      </c>
      <c r="B76" s="11">
        <v>7</v>
      </c>
      <c r="C76" s="2">
        <f t="shared" si="3"/>
        <v>7</v>
      </c>
      <c r="D76" s="2" t="s">
        <v>137</v>
      </c>
      <c r="E76" s="5">
        <f t="shared" si="0"/>
        <v>0.70000000000000007</v>
      </c>
      <c r="F76" s="2"/>
      <c r="G76" s="16">
        <f t="shared" si="1"/>
        <v>7.0000000000000007E-2</v>
      </c>
      <c r="H76" s="2" t="s">
        <v>142</v>
      </c>
      <c r="I76" s="16">
        <v>0.70000000000000007</v>
      </c>
      <c r="J76" s="2"/>
      <c r="K76" s="2">
        <f t="shared" si="2"/>
        <v>1.4000000000000001</v>
      </c>
      <c r="L76" s="2"/>
    </row>
    <row r="77" spans="1:12">
      <c r="A77" s="10" t="s">
        <v>31</v>
      </c>
      <c r="B77" s="11">
        <v>4.9000000000000004</v>
      </c>
      <c r="C77" s="2">
        <f t="shared" si="3"/>
        <v>4.9000000000000004</v>
      </c>
      <c r="D77" s="2" t="s">
        <v>141</v>
      </c>
      <c r="E77" s="5">
        <f t="shared" si="0"/>
        <v>0.49000000000000005</v>
      </c>
      <c r="F77" s="2"/>
      <c r="G77" s="16">
        <f t="shared" si="1"/>
        <v>4.9000000000000002E-2</v>
      </c>
      <c r="H77" s="2" t="s">
        <v>142</v>
      </c>
      <c r="I77" s="16">
        <v>0.49000000000000005</v>
      </c>
      <c r="J77" s="2"/>
      <c r="K77" s="2">
        <f t="shared" si="2"/>
        <v>0.98000000000000009</v>
      </c>
      <c r="L77" s="2"/>
    </row>
    <row r="78" spans="1:12">
      <c r="A78" s="10" t="s">
        <v>30</v>
      </c>
      <c r="B78" s="11">
        <v>0.3</v>
      </c>
      <c r="C78" s="2">
        <f t="shared" si="3"/>
        <v>0.3</v>
      </c>
      <c r="D78" s="2" t="s">
        <v>138</v>
      </c>
      <c r="E78" s="5">
        <f t="shared" si="0"/>
        <v>0.03</v>
      </c>
      <c r="F78" s="2"/>
      <c r="G78" s="16">
        <f t="shared" si="1"/>
        <v>3.0000000000000001E-3</v>
      </c>
      <c r="H78" s="2" t="s">
        <v>142</v>
      </c>
      <c r="I78" s="16">
        <v>0.03</v>
      </c>
      <c r="J78" s="2"/>
      <c r="K78" s="2">
        <f t="shared" si="2"/>
        <v>0.06</v>
      </c>
      <c r="L78" s="2"/>
    </row>
    <row r="79" spans="1:12">
      <c r="A79" s="10" t="s">
        <v>29</v>
      </c>
      <c r="B79" s="11">
        <v>7</v>
      </c>
      <c r="C79" s="2">
        <f t="shared" si="3"/>
        <v>7</v>
      </c>
      <c r="D79" s="2" t="s">
        <v>137</v>
      </c>
      <c r="E79" s="5">
        <f t="shared" si="0"/>
        <v>0.70000000000000007</v>
      </c>
      <c r="F79" s="2"/>
      <c r="G79" s="16">
        <f t="shared" si="1"/>
        <v>7.0000000000000007E-2</v>
      </c>
      <c r="H79" s="2" t="s">
        <v>142</v>
      </c>
      <c r="I79" s="16">
        <v>0.70000000000000007</v>
      </c>
      <c r="J79" s="2"/>
      <c r="K79" s="2">
        <f t="shared" si="2"/>
        <v>1.4000000000000001</v>
      </c>
      <c r="L79" s="2"/>
    </row>
    <row r="80" spans="1:12">
      <c r="A80" s="10" t="s">
        <v>28</v>
      </c>
      <c r="B80" s="11">
        <v>6.3</v>
      </c>
      <c r="C80" s="2">
        <f t="shared" si="3"/>
        <v>6.3</v>
      </c>
      <c r="D80" s="2" t="s">
        <v>137</v>
      </c>
      <c r="E80" s="5">
        <f t="shared" si="0"/>
        <v>0.63</v>
      </c>
      <c r="F80" s="2"/>
      <c r="G80" s="16">
        <f t="shared" si="1"/>
        <v>6.3E-2</v>
      </c>
      <c r="H80" s="2" t="s">
        <v>142</v>
      </c>
      <c r="I80" s="16">
        <v>0.63</v>
      </c>
      <c r="J80" s="2"/>
      <c r="K80" s="2">
        <f t="shared" si="2"/>
        <v>1.26</v>
      </c>
      <c r="L80" s="2"/>
    </row>
    <row r="81" spans="1:12">
      <c r="A81" s="10" t="s">
        <v>27</v>
      </c>
      <c r="B81" s="11">
        <v>2.4</v>
      </c>
      <c r="C81" s="2">
        <f t="shared" si="3"/>
        <v>2.4</v>
      </c>
      <c r="D81" s="2" t="s">
        <v>141</v>
      </c>
      <c r="E81" s="5">
        <f t="shared" si="0"/>
        <v>0.24</v>
      </c>
      <c r="F81" s="2"/>
      <c r="G81" s="16">
        <f t="shared" si="1"/>
        <v>2.4E-2</v>
      </c>
      <c r="H81" s="2" t="s">
        <v>142</v>
      </c>
      <c r="I81" s="16">
        <v>0.24</v>
      </c>
      <c r="J81" s="2"/>
      <c r="K81" s="2">
        <f t="shared" si="2"/>
        <v>0.48</v>
      </c>
      <c r="L81" s="2"/>
    </row>
    <row r="82" spans="1:12">
      <c r="A82" s="10" t="s">
        <v>26</v>
      </c>
      <c r="B82" s="11">
        <v>3.2</v>
      </c>
      <c r="C82" s="2">
        <f t="shared" si="3"/>
        <v>3.2</v>
      </c>
      <c r="D82" s="2" t="s">
        <v>141</v>
      </c>
      <c r="E82" s="5">
        <f t="shared" si="0"/>
        <v>0.32000000000000006</v>
      </c>
      <c r="F82" s="2"/>
      <c r="G82" s="16">
        <f t="shared" si="1"/>
        <v>3.2000000000000001E-2</v>
      </c>
      <c r="H82" s="2" t="s">
        <v>142</v>
      </c>
      <c r="I82" s="16">
        <v>0.32000000000000006</v>
      </c>
      <c r="J82" s="2"/>
      <c r="K82" s="2">
        <f t="shared" si="2"/>
        <v>0.64000000000000012</v>
      </c>
      <c r="L82" s="2"/>
    </row>
    <row r="83" spans="1:12">
      <c r="A83" s="10" t="s">
        <v>25</v>
      </c>
      <c r="B83" s="11">
        <v>3</v>
      </c>
      <c r="C83" s="2">
        <f t="shared" si="3"/>
        <v>3</v>
      </c>
      <c r="D83" s="2" t="s">
        <v>141</v>
      </c>
      <c r="E83" s="5">
        <f t="shared" si="0"/>
        <v>0.30000000000000004</v>
      </c>
      <c r="F83" s="2"/>
      <c r="G83" s="16">
        <f t="shared" si="1"/>
        <v>0.03</v>
      </c>
      <c r="H83" s="2" t="s">
        <v>142</v>
      </c>
      <c r="I83" s="16">
        <v>0.30000000000000004</v>
      </c>
      <c r="J83" s="2"/>
      <c r="K83" s="2">
        <f t="shared" si="2"/>
        <v>0.60000000000000009</v>
      </c>
      <c r="L83" s="2"/>
    </row>
    <row r="84" spans="1:12">
      <c r="A84" s="10" t="s">
        <v>24</v>
      </c>
      <c r="B84" s="11">
        <v>1.4</v>
      </c>
      <c r="C84" s="2">
        <f t="shared" si="3"/>
        <v>1.4</v>
      </c>
      <c r="D84" s="2" t="s">
        <v>133</v>
      </c>
      <c r="E84" s="5">
        <f t="shared" si="0"/>
        <v>0.13999999999999999</v>
      </c>
      <c r="F84" s="2"/>
      <c r="G84" s="16">
        <f t="shared" si="1"/>
        <v>1.3999999999999999E-2</v>
      </c>
      <c r="H84" s="2" t="s">
        <v>142</v>
      </c>
      <c r="I84" s="16">
        <v>0.13999999999999999</v>
      </c>
      <c r="J84" s="2"/>
      <c r="K84" s="2">
        <f t="shared" si="2"/>
        <v>0.27999999999999997</v>
      </c>
      <c r="L84" s="2"/>
    </row>
    <row r="85" spans="1:12">
      <c r="A85" s="10" t="s">
        <v>23</v>
      </c>
      <c r="B85" s="11">
        <v>5</v>
      </c>
      <c r="C85" s="2">
        <f t="shared" si="3"/>
        <v>5</v>
      </c>
      <c r="D85" s="2" t="s">
        <v>141</v>
      </c>
      <c r="E85" s="5">
        <f t="shared" si="0"/>
        <v>0.5</v>
      </c>
      <c r="F85" s="2"/>
      <c r="G85" s="16">
        <f t="shared" si="1"/>
        <v>0.05</v>
      </c>
      <c r="H85" s="2" t="s">
        <v>142</v>
      </c>
      <c r="I85" s="16">
        <v>0.5</v>
      </c>
      <c r="J85" s="2"/>
      <c r="K85" s="2">
        <f t="shared" si="2"/>
        <v>1</v>
      </c>
      <c r="L85" s="2"/>
    </row>
    <row r="86" spans="1:12">
      <c r="A86" s="10" t="s">
        <v>22</v>
      </c>
      <c r="B86" s="11">
        <v>4.5</v>
      </c>
      <c r="C86" s="2">
        <f t="shared" si="3"/>
        <v>4.5</v>
      </c>
      <c r="D86" s="2" t="s">
        <v>141</v>
      </c>
      <c r="E86" s="5">
        <f t="shared" si="0"/>
        <v>0.45</v>
      </c>
      <c r="F86" s="2"/>
      <c r="G86" s="16">
        <f t="shared" si="1"/>
        <v>4.4999999999999998E-2</v>
      </c>
      <c r="H86" s="2" t="s">
        <v>142</v>
      </c>
      <c r="I86" s="16">
        <v>0.45</v>
      </c>
      <c r="J86" s="2"/>
      <c r="K86" s="2">
        <f t="shared" si="2"/>
        <v>0.9</v>
      </c>
      <c r="L86" s="2"/>
    </row>
    <row r="87" spans="1:12">
      <c r="A87" s="10" t="s">
        <v>21</v>
      </c>
      <c r="B87" s="11">
        <v>4</v>
      </c>
      <c r="C87" s="2">
        <f t="shared" si="3"/>
        <v>4</v>
      </c>
      <c r="D87" s="2" t="s">
        <v>141</v>
      </c>
      <c r="E87" s="5">
        <f t="shared" si="0"/>
        <v>0.4</v>
      </c>
      <c r="F87" s="2"/>
      <c r="G87" s="16">
        <f t="shared" si="1"/>
        <v>0.04</v>
      </c>
      <c r="H87" s="2" t="s">
        <v>142</v>
      </c>
      <c r="I87" s="16">
        <v>0.4</v>
      </c>
      <c r="J87" s="2"/>
      <c r="K87" s="2">
        <f t="shared" si="2"/>
        <v>0.8</v>
      </c>
      <c r="L87" s="2"/>
    </row>
    <row r="88" spans="1:12">
      <c r="A88" s="10" t="s">
        <v>20</v>
      </c>
      <c r="B88" s="11">
        <v>2.5</v>
      </c>
      <c r="C88" s="2">
        <f t="shared" si="3"/>
        <v>2.5</v>
      </c>
      <c r="D88" s="2" t="s">
        <v>141</v>
      </c>
      <c r="E88" s="5">
        <f t="shared" si="0"/>
        <v>0.25</v>
      </c>
      <c r="F88" s="2"/>
      <c r="G88" s="16">
        <f t="shared" si="1"/>
        <v>2.5000000000000001E-2</v>
      </c>
      <c r="H88" s="2" t="s">
        <v>142</v>
      </c>
      <c r="I88" s="16">
        <v>0.25</v>
      </c>
      <c r="J88" s="2"/>
      <c r="K88" s="2">
        <f t="shared" si="2"/>
        <v>0.5</v>
      </c>
      <c r="L88" s="2"/>
    </row>
    <row r="89" spans="1:12">
      <c r="A89" s="10" t="s">
        <v>19</v>
      </c>
      <c r="B89" s="11">
        <v>9.6999999999999993</v>
      </c>
      <c r="C89" s="2">
        <f t="shared" si="3"/>
        <v>9.6999999999999993</v>
      </c>
      <c r="D89" s="2" t="s">
        <v>137</v>
      </c>
      <c r="E89" s="5">
        <f t="shared" si="0"/>
        <v>0.97</v>
      </c>
      <c r="F89" s="2"/>
      <c r="G89" s="16">
        <f t="shared" si="1"/>
        <v>9.6999999999999989E-2</v>
      </c>
      <c r="H89" s="2"/>
      <c r="I89" s="16">
        <v>0.97</v>
      </c>
      <c r="J89" s="2"/>
      <c r="K89" s="2">
        <f t="shared" si="2"/>
        <v>1.94</v>
      </c>
      <c r="L89" s="2"/>
    </row>
    <row r="90" spans="1:12">
      <c r="A90" s="10" t="s">
        <v>37</v>
      </c>
      <c r="B90" s="11">
        <v>3.8</v>
      </c>
      <c r="C90" s="2">
        <f t="shared" si="3"/>
        <v>3.8</v>
      </c>
      <c r="D90" s="2" t="s">
        <v>141</v>
      </c>
      <c r="E90" s="5">
        <f t="shared" si="0"/>
        <v>0.38</v>
      </c>
      <c r="F90" s="2"/>
      <c r="G90" s="16">
        <f t="shared" si="1"/>
        <v>3.7999999999999999E-2</v>
      </c>
      <c r="H90" s="2" t="s">
        <v>142</v>
      </c>
      <c r="I90" s="16">
        <v>0.38</v>
      </c>
      <c r="J90" s="2"/>
      <c r="K90" s="2">
        <f t="shared" si="2"/>
        <v>0.76</v>
      </c>
      <c r="L90" s="2"/>
    </row>
    <row r="92" spans="1:12">
      <c r="A92" s="2"/>
      <c r="B92" s="2"/>
      <c r="C92" s="2" t="s">
        <v>85</v>
      </c>
      <c r="D92" s="2"/>
      <c r="E92" s="2" t="s">
        <v>85</v>
      </c>
      <c r="F92" s="2"/>
      <c r="G92" s="2" t="s">
        <v>85</v>
      </c>
      <c r="H92" s="2"/>
      <c r="I92" s="2" t="s">
        <v>85</v>
      </c>
      <c r="J92" s="2"/>
      <c r="K92" s="2" t="s">
        <v>85</v>
      </c>
      <c r="L92" s="2"/>
    </row>
    <row r="93" spans="1:12">
      <c r="C93" s="2" t="s">
        <v>97</v>
      </c>
      <c r="D93" s="4" t="s">
        <v>90</v>
      </c>
      <c r="E93" s="2" t="s">
        <v>98</v>
      </c>
      <c r="F93" s="4" t="s">
        <v>90</v>
      </c>
      <c r="G93" s="2" t="s">
        <v>99</v>
      </c>
      <c r="H93" s="4" t="s">
        <v>90</v>
      </c>
      <c r="I93" s="2" t="s">
        <v>100</v>
      </c>
      <c r="J93" s="4" t="s">
        <v>91</v>
      </c>
      <c r="K93" s="4" t="s">
        <v>101</v>
      </c>
      <c r="L93" s="4" t="s">
        <v>91</v>
      </c>
    </row>
    <row r="94" spans="1:12" ht="30">
      <c r="A94" s="9" t="s">
        <v>96</v>
      </c>
      <c r="B94" s="8"/>
      <c r="C94" s="6">
        <v>10</v>
      </c>
      <c r="D94" s="14"/>
      <c r="E94" s="6">
        <v>1</v>
      </c>
      <c r="F94" s="14"/>
      <c r="G94" s="6">
        <v>0.1</v>
      </c>
      <c r="H94" s="14"/>
      <c r="I94" s="6">
        <v>1</v>
      </c>
      <c r="J94" s="14"/>
      <c r="K94" s="9">
        <v>2</v>
      </c>
      <c r="L94" s="14"/>
    </row>
    <row r="95" spans="1:12">
      <c r="A95" s="10" t="s">
        <v>84</v>
      </c>
      <c r="B95" s="11" t="s">
        <v>82</v>
      </c>
      <c r="C95" s="2"/>
      <c r="D95" s="4"/>
      <c r="E95" s="2"/>
      <c r="F95" s="4"/>
      <c r="G95" s="2"/>
      <c r="H95" s="4"/>
      <c r="I95" s="2"/>
      <c r="J95" s="4"/>
      <c r="K95" s="4"/>
      <c r="L95" s="4"/>
    </row>
    <row r="96" spans="1:12">
      <c r="A96" s="10" t="s">
        <v>0</v>
      </c>
      <c r="B96" s="12">
        <v>2</v>
      </c>
      <c r="C96" s="2">
        <f>B96*10</f>
        <v>20</v>
      </c>
      <c r="D96" s="2"/>
      <c r="E96" s="2">
        <f>B96*1</f>
        <v>2</v>
      </c>
      <c r="F96" s="2"/>
      <c r="G96" s="2"/>
      <c r="H96" s="2"/>
      <c r="I96" s="2"/>
      <c r="J96" s="2"/>
      <c r="K96" s="2"/>
      <c r="L96" s="2"/>
    </row>
    <row r="97" spans="1:12" ht="45">
      <c r="A97" s="10" t="s">
        <v>1</v>
      </c>
      <c r="B97" s="12">
        <v>36</v>
      </c>
      <c r="C97" s="2">
        <f>B97*10</f>
        <v>360</v>
      </c>
      <c r="D97" s="4" t="s">
        <v>148</v>
      </c>
      <c r="E97" s="2">
        <f>B97*1</f>
        <v>36</v>
      </c>
      <c r="F97" s="2"/>
      <c r="G97" s="2"/>
      <c r="H97" s="2"/>
      <c r="I97" s="2"/>
      <c r="J97" s="2"/>
      <c r="K97" s="2"/>
      <c r="L97" s="2"/>
    </row>
    <row r="98" spans="1:12">
      <c r="A98" s="10" t="s">
        <v>2</v>
      </c>
      <c r="B98" s="12">
        <v>58</v>
      </c>
      <c r="C98" s="2">
        <f t="shared" ref="C98:C135" si="4">B98*10</f>
        <v>580</v>
      </c>
      <c r="D98" s="2"/>
      <c r="E98" s="2">
        <f t="shared" ref="E98:E135" si="5">B98*1</f>
        <v>58</v>
      </c>
      <c r="F98" s="2"/>
      <c r="G98" s="2"/>
      <c r="H98" s="2"/>
      <c r="I98" s="2"/>
      <c r="J98" s="2"/>
      <c r="K98" s="2"/>
      <c r="L98" s="2"/>
    </row>
    <row r="99" spans="1:12">
      <c r="A99" s="10" t="s">
        <v>3</v>
      </c>
      <c r="B99" s="12">
        <v>16</v>
      </c>
      <c r="C99" s="2">
        <f t="shared" si="4"/>
        <v>160</v>
      </c>
      <c r="D99" s="2"/>
      <c r="E99" s="2">
        <f t="shared" si="5"/>
        <v>16</v>
      </c>
      <c r="F99" s="2"/>
      <c r="G99" s="2"/>
      <c r="H99" s="2"/>
      <c r="I99" s="2"/>
      <c r="J99" s="2"/>
      <c r="K99" s="2"/>
      <c r="L99" s="2"/>
    </row>
    <row r="100" spans="1:12">
      <c r="A100" s="10" t="s">
        <v>4</v>
      </c>
      <c r="B100" s="12">
        <v>9</v>
      </c>
      <c r="C100" s="2">
        <f t="shared" si="4"/>
        <v>90</v>
      </c>
      <c r="D100" s="2"/>
      <c r="E100" s="2">
        <f t="shared" si="5"/>
        <v>9</v>
      </c>
      <c r="F100" s="2"/>
      <c r="G100" s="2"/>
      <c r="H100" s="2"/>
      <c r="I100" s="2"/>
      <c r="J100" s="2"/>
      <c r="K100" s="2"/>
      <c r="L100" s="2"/>
    </row>
    <row r="101" spans="1:12">
      <c r="A101" s="10" t="s">
        <v>32</v>
      </c>
      <c r="B101" s="12">
        <v>7.5</v>
      </c>
      <c r="C101" s="2">
        <f t="shared" si="4"/>
        <v>75</v>
      </c>
      <c r="D101" s="2"/>
      <c r="E101" s="2">
        <f t="shared" si="5"/>
        <v>7.5</v>
      </c>
      <c r="F101" s="2"/>
      <c r="G101" s="2"/>
      <c r="H101" s="2"/>
      <c r="I101" s="2"/>
      <c r="J101" s="2"/>
      <c r="K101" s="2"/>
      <c r="L101" s="2"/>
    </row>
    <row r="102" spans="1:12" ht="30">
      <c r="A102" s="10" t="s">
        <v>6</v>
      </c>
      <c r="B102" s="12">
        <v>80</v>
      </c>
      <c r="C102" s="2">
        <f t="shared" si="4"/>
        <v>800</v>
      </c>
      <c r="D102" s="4" t="s">
        <v>149</v>
      </c>
      <c r="E102" s="2">
        <f t="shared" si="5"/>
        <v>80</v>
      </c>
      <c r="F102" s="2"/>
      <c r="G102" s="2"/>
      <c r="H102" s="2"/>
      <c r="I102" s="2"/>
      <c r="J102" s="2"/>
      <c r="K102" s="2"/>
      <c r="L102" s="2"/>
    </row>
    <row r="103" spans="1:12">
      <c r="A103" s="10" t="s">
        <v>7</v>
      </c>
      <c r="B103" s="12">
        <v>13.4</v>
      </c>
      <c r="C103" s="2">
        <f t="shared" si="4"/>
        <v>134</v>
      </c>
      <c r="D103" s="2"/>
      <c r="E103" s="2">
        <f t="shared" si="5"/>
        <v>13.4</v>
      </c>
      <c r="F103" s="2"/>
      <c r="G103" s="2"/>
      <c r="H103" s="2"/>
      <c r="I103" s="2"/>
      <c r="J103" s="2"/>
      <c r="K103" s="2"/>
      <c r="L103" s="2"/>
    </row>
    <row r="104" spans="1:12">
      <c r="A104" s="10" t="s">
        <v>8</v>
      </c>
      <c r="B104" s="12">
        <v>6.3</v>
      </c>
      <c r="C104" s="2">
        <f t="shared" si="4"/>
        <v>63</v>
      </c>
      <c r="D104" s="2"/>
      <c r="E104" s="2">
        <f t="shared" si="5"/>
        <v>6.3</v>
      </c>
      <c r="F104" s="2"/>
      <c r="G104" s="2"/>
      <c r="H104" s="2"/>
      <c r="I104" s="2"/>
      <c r="J104" s="2"/>
      <c r="K104" s="2"/>
      <c r="L104" s="2"/>
    </row>
    <row r="105" spans="1:12">
      <c r="A105" s="10" t="s">
        <v>9</v>
      </c>
      <c r="B105" s="12">
        <v>0.7</v>
      </c>
      <c r="C105" s="2">
        <f t="shared" si="4"/>
        <v>7</v>
      </c>
      <c r="D105" s="2"/>
      <c r="E105" s="2">
        <f t="shared" si="5"/>
        <v>0.7</v>
      </c>
      <c r="F105" s="2"/>
      <c r="G105" s="2"/>
      <c r="H105" s="2"/>
      <c r="I105" s="2"/>
      <c r="J105" s="2"/>
      <c r="K105" s="2"/>
      <c r="L105" s="2"/>
    </row>
    <row r="106" spans="1:12">
      <c r="A106" s="10" t="s">
        <v>10</v>
      </c>
      <c r="B106" s="12">
        <v>25</v>
      </c>
      <c r="C106" s="2">
        <f t="shared" si="4"/>
        <v>250</v>
      </c>
      <c r="D106" s="2"/>
      <c r="E106" s="2">
        <f t="shared" si="5"/>
        <v>25</v>
      </c>
      <c r="F106" s="2"/>
      <c r="G106" s="2"/>
      <c r="H106" s="2"/>
      <c r="I106" s="2"/>
      <c r="J106" s="2"/>
      <c r="K106" s="2"/>
      <c r="L106" s="2"/>
    </row>
    <row r="107" spans="1:12">
      <c r="A107" s="10" t="s">
        <v>11</v>
      </c>
      <c r="B107" s="12">
        <v>10</v>
      </c>
      <c r="C107" s="2">
        <f t="shared" si="4"/>
        <v>100</v>
      </c>
      <c r="D107" s="2"/>
      <c r="E107" s="2">
        <f t="shared" si="5"/>
        <v>10</v>
      </c>
      <c r="F107" s="2"/>
      <c r="G107" s="2"/>
      <c r="H107" s="2"/>
      <c r="I107" s="2"/>
      <c r="J107" s="2"/>
      <c r="K107" s="2"/>
      <c r="L107" s="2"/>
    </row>
    <row r="108" spans="1:12">
      <c r="A108" s="10" t="s">
        <v>12</v>
      </c>
      <c r="B108" s="12">
        <v>50</v>
      </c>
      <c r="C108" s="2">
        <f t="shared" si="4"/>
        <v>500</v>
      </c>
      <c r="D108" s="2"/>
      <c r="E108" s="2">
        <f t="shared" si="5"/>
        <v>50</v>
      </c>
      <c r="F108" s="2"/>
      <c r="G108" s="2"/>
      <c r="H108" s="2"/>
      <c r="I108" s="2"/>
      <c r="J108" s="2"/>
      <c r="K108" s="2"/>
      <c r="L108" s="2"/>
    </row>
    <row r="109" spans="1:12">
      <c r="A109" s="10" t="s">
        <v>13</v>
      </c>
      <c r="B109" s="12">
        <v>18.600000000000001</v>
      </c>
      <c r="C109" s="2">
        <f t="shared" si="4"/>
        <v>186</v>
      </c>
      <c r="D109" s="2"/>
      <c r="E109" s="2">
        <f t="shared" si="5"/>
        <v>18.600000000000001</v>
      </c>
      <c r="F109" s="2"/>
      <c r="G109" s="2"/>
      <c r="H109" s="2"/>
      <c r="I109" s="2"/>
      <c r="J109" s="2"/>
      <c r="K109" s="2"/>
      <c r="L109" s="2"/>
    </row>
    <row r="110" spans="1:12">
      <c r="A110" s="10" t="s">
        <v>14</v>
      </c>
      <c r="B110" s="12">
        <v>11.1</v>
      </c>
      <c r="C110" s="2">
        <f t="shared" si="4"/>
        <v>111</v>
      </c>
      <c r="D110" s="2"/>
      <c r="E110" s="2">
        <f t="shared" si="5"/>
        <v>11.1</v>
      </c>
      <c r="F110" s="2"/>
      <c r="G110" s="2"/>
      <c r="H110" s="2"/>
      <c r="I110" s="2"/>
      <c r="J110" s="2"/>
      <c r="K110" s="2"/>
      <c r="L110" s="2"/>
    </row>
    <row r="111" spans="1:12">
      <c r="A111" s="10" t="s">
        <v>15</v>
      </c>
      <c r="B111" s="12">
        <v>42.8</v>
      </c>
      <c r="C111" s="2">
        <f t="shared" si="4"/>
        <v>428</v>
      </c>
      <c r="D111" s="2"/>
      <c r="E111" s="2">
        <f t="shared" si="5"/>
        <v>42.8</v>
      </c>
      <c r="F111" s="2"/>
      <c r="G111" s="2"/>
      <c r="H111" s="2"/>
      <c r="I111" s="2"/>
      <c r="J111" s="2"/>
      <c r="K111" s="2"/>
      <c r="L111" s="2"/>
    </row>
    <row r="112" spans="1:12">
      <c r="A112" s="10" t="s">
        <v>16</v>
      </c>
      <c r="B112" s="12">
        <v>32</v>
      </c>
      <c r="C112" s="2">
        <f t="shared" si="4"/>
        <v>320</v>
      </c>
      <c r="D112" s="2"/>
      <c r="E112" s="2">
        <f t="shared" si="5"/>
        <v>32</v>
      </c>
      <c r="F112" s="2"/>
      <c r="G112" s="2"/>
      <c r="H112" s="2"/>
      <c r="I112" s="2"/>
      <c r="J112" s="2"/>
      <c r="K112" s="2"/>
      <c r="L112" s="2"/>
    </row>
    <row r="113" spans="1:12">
      <c r="A113" s="10" t="s">
        <v>17</v>
      </c>
      <c r="B113" s="12">
        <v>53.2</v>
      </c>
      <c r="C113" s="2">
        <f t="shared" si="4"/>
        <v>532</v>
      </c>
      <c r="D113" s="2"/>
      <c r="E113" s="2">
        <f t="shared" si="5"/>
        <v>53.2</v>
      </c>
      <c r="F113" s="2"/>
      <c r="G113" s="2"/>
      <c r="H113" s="2"/>
      <c r="I113" s="2"/>
      <c r="J113" s="2"/>
      <c r="K113" s="2"/>
      <c r="L113" s="2"/>
    </row>
    <row r="114" spans="1:12">
      <c r="A114" s="10" t="s">
        <v>18</v>
      </c>
      <c r="B114" s="11">
        <v>1.9</v>
      </c>
      <c r="C114" s="2">
        <f t="shared" si="4"/>
        <v>19</v>
      </c>
      <c r="D114" s="2"/>
      <c r="E114" s="2">
        <f t="shared" si="5"/>
        <v>1.9</v>
      </c>
      <c r="F114" s="2"/>
      <c r="G114" s="2"/>
      <c r="H114" s="2"/>
      <c r="I114" s="2"/>
      <c r="J114" s="2"/>
      <c r="K114" s="2"/>
      <c r="L114" s="2"/>
    </row>
    <row r="115" spans="1:12">
      <c r="A115" s="10" t="s">
        <v>38</v>
      </c>
      <c r="B115" s="11">
        <v>6</v>
      </c>
      <c r="C115" s="2">
        <f t="shared" si="4"/>
        <v>60</v>
      </c>
      <c r="D115" s="2"/>
      <c r="E115" s="2">
        <f t="shared" si="5"/>
        <v>6</v>
      </c>
      <c r="F115" s="2"/>
      <c r="G115" s="2"/>
      <c r="H115" s="2"/>
      <c r="I115" s="2"/>
      <c r="J115" s="2"/>
      <c r="K115" s="2"/>
      <c r="L115" s="2"/>
    </row>
    <row r="116" spans="1:12">
      <c r="A116" s="10" t="s">
        <v>39</v>
      </c>
      <c r="B116" s="11">
        <v>10</v>
      </c>
      <c r="C116" s="2">
        <f t="shared" si="4"/>
        <v>100</v>
      </c>
      <c r="D116" s="2"/>
      <c r="E116" s="2">
        <f t="shared" si="5"/>
        <v>10</v>
      </c>
      <c r="F116" s="2"/>
      <c r="G116" s="2"/>
      <c r="H116" s="2"/>
      <c r="I116" s="2"/>
      <c r="J116" s="2"/>
      <c r="K116" s="2"/>
      <c r="L116" s="2"/>
    </row>
    <row r="117" spans="1:12">
      <c r="A117" s="10" t="s">
        <v>35</v>
      </c>
      <c r="B117" s="11">
        <v>5</v>
      </c>
      <c r="C117" s="2">
        <f t="shared" si="4"/>
        <v>50</v>
      </c>
      <c r="D117" s="2"/>
      <c r="E117" s="2">
        <f t="shared" si="5"/>
        <v>5</v>
      </c>
      <c r="F117" s="2"/>
      <c r="G117" s="2"/>
      <c r="H117" s="2"/>
      <c r="I117" s="2"/>
      <c r="J117" s="2"/>
      <c r="K117" s="2"/>
      <c r="L117" s="2"/>
    </row>
    <row r="118" spans="1:12">
      <c r="A118" s="10" t="s">
        <v>34</v>
      </c>
      <c r="B118" s="11">
        <v>3</v>
      </c>
      <c r="C118" s="2">
        <f t="shared" si="4"/>
        <v>30</v>
      </c>
      <c r="D118" s="2"/>
      <c r="E118" s="2">
        <f t="shared" si="5"/>
        <v>3</v>
      </c>
      <c r="F118" s="2"/>
      <c r="G118" s="2"/>
      <c r="H118" s="2"/>
      <c r="I118" s="2"/>
      <c r="J118" s="2"/>
      <c r="K118" s="2"/>
      <c r="L118" s="2"/>
    </row>
    <row r="119" spans="1:12">
      <c r="A119" s="10" t="s">
        <v>36</v>
      </c>
      <c r="B119" s="11">
        <v>1</v>
      </c>
      <c r="C119" s="2">
        <f t="shared" si="4"/>
        <v>10</v>
      </c>
      <c r="D119" s="2"/>
      <c r="E119" s="2">
        <f t="shared" si="5"/>
        <v>1</v>
      </c>
      <c r="F119" s="2"/>
      <c r="G119" s="2"/>
      <c r="H119" s="2"/>
      <c r="I119" s="2"/>
      <c r="J119" s="2"/>
      <c r="K119" s="2"/>
      <c r="L119" s="2"/>
    </row>
    <row r="120" spans="1:12">
      <c r="A120" s="10" t="s">
        <v>33</v>
      </c>
      <c r="B120" s="11">
        <v>2</v>
      </c>
      <c r="C120" s="2">
        <f t="shared" si="4"/>
        <v>20</v>
      </c>
      <c r="D120" s="2"/>
      <c r="E120" s="2">
        <f t="shared" si="5"/>
        <v>2</v>
      </c>
      <c r="F120" s="2"/>
      <c r="G120" s="2"/>
      <c r="H120" s="2"/>
      <c r="I120" s="2"/>
      <c r="J120" s="2"/>
      <c r="K120" s="2"/>
      <c r="L120" s="2"/>
    </row>
    <row r="121" spans="1:12">
      <c r="A121" s="10" t="s">
        <v>5</v>
      </c>
      <c r="B121" s="11">
        <v>7</v>
      </c>
      <c r="C121" s="2">
        <f t="shared" si="4"/>
        <v>70</v>
      </c>
      <c r="D121" s="2"/>
      <c r="E121" s="2">
        <f t="shared" si="5"/>
        <v>7</v>
      </c>
      <c r="F121" s="2"/>
      <c r="G121" s="2"/>
      <c r="H121" s="2"/>
      <c r="I121" s="2"/>
      <c r="J121" s="2"/>
      <c r="K121" s="2"/>
      <c r="L121" s="2"/>
    </row>
    <row r="122" spans="1:12">
      <c r="A122" s="10" t="s">
        <v>31</v>
      </c>
      <c r="B122" s="11">
        <v>4.9000000000000004</v>
      </c>
      <c r="C122" s="2">
        <f t="shared" si="4"/>
        <v>49</v>
      </c>
      <c r="D122" s="2"/>
      <c r="E122" s="2">
        <f t="shared" si="5"/>
        <v>4.9000000000000004</v>
      </c>
      <c r="F122" s="2"/>
      <c r="G122" s="2"/>
      <c r="H122" s="2"/>
      <c r="I122" s="2"/>
      <c r="J122" s="2"/>
      <c r="K122" s="2"/>
      <c r="L122" s="2"/>
    </row>
    <row r="123" spans="1:12">
      <c r="A123" s="10" t="s">
        <v>30</v>
      </c>
      <c r="B123" s="11">
        <v>0.3</v>
      </c>
      <c r="C123" s="2">
        <f t="shared" si="4"/>
        <v>3</v>
      </c>
      <c r="D123" s="2"/>
      <c r="E123" s="2">
        <f t="shared" si="5"/>
        <v>0.3</v>
      </c>
      <c r="F123" s="2"/>
      <c r="G123" s="2"/>
      <c r="H123" s="2"/>
      <c r="I123" s="2"/>
      <c r="J123" s="2"/>
      <c r="K123" s="2"/>
      <c r="L123" s="2"/>
    </row>
    <row r="124" spans="1:12">
      <c r="A124" s="10" t="s">
        <v>29</v>
      </c>
      <c r="B124" s="11">
        <v>7</v>
      </c>
      <c r="C124" s="2">
        <f t="shared" si="4"/>
        <v>70</v>
      </c>
      <c r="D124" s="2"/>
      <c r="E124" s="2">
        <f t="shared" si="5"/>
        <v>7</v>
      </c>
      <c r="F124" s="2"/>
      <c r="G124" s="2"/>
      <c r="H124" s="2"/>
      <c r="I124" s="2"/>
      <c r="J124" s="2"/>
      <c r="K124" s="2"/>
      <c r="L124" s="2"/>
    </row>
    <row r="125" spans="1:12">
      <c r="A125" s="10" t="s">
        <v>28</v>
      </c>
      <c r="B125" s="11">
        <v>6.3</v>
      </c>
      <c r="C125" s="2">
        <f t="shared" si="4"/>
        <v>63</v>
      </c>
      <c r="D125" s="2"/>
      <c r="E125" s="2">
        <f t="shared" si="5"/>
        <v>6.3</v>
      </c>
      <c r="F125" s="2"/>
      <c r="G125" s="2"/>
      <c r="H125" s="2"/>
      <c r="I125" s="2"/>
      <c r="J125" s="2"/>
      <c r="K125" s="2"/>
      <c r="L125" s="2"/>
    </row>
    <row r="126" spans="1:12">
      <c r="A126" s="10" t="s">
        <v>27</v>
      </c>
      <c r="B126" s="11">
        <v>2.4</v>
      </c>
      <c r="C126" s="2">
        <f t="shared" si="4"/>
        <v>24</v>
      </c>
      <c r="D126" s="2"/>
      <c r="E126" s="2">
        <f t="shared" si="5"/>
        <v>2.4</v>
      </c>
      <c r="F126" s="2"/>
      <c r="G126" s="2"/>
      <c r="H126" s="2"/>
      <c r="I126" s="2"/>
      <c r="J126" s="2"/>
      <c r="K126" s="2"/>
      <c r="L126" s="2"/>
    </row>
    <row r="127" spans="1:12">
      <c r="A127" s="10" t="s">
        <v>26</v>
      </c>
      <c r="B127" s="11">
        <v>3.2</v>
      </c>
      <c r="C127" s="2">
        <f t="shared" si="4"/>
        <v>32</v>
      </c>
      <c r="D127" s="2"/>
      <c r="E127" s="2">
        <f t="shared" si="5"/>
        <v>3.2</v>
      </c>
      <c r="F127" s="2"/>
      <c r="G127" s="2"/>
      <c r="H127" s="2"/>
      <c r="I127" s="2"/>
      <c r="J127" s="2"/>
      <c r="K127" s="2"/>
      <c r="L127" s="2"/>
    </row>
    <row r="128" spans="1:12">
      <c r="A128" s="10" t="s">
        <v>25</v>
      </c>
      <c r="B128" s="11">
        <v>3</v>
      </c>
      <c r="C128" s="2">
        <f t="shared" si="4"/>
        <v>30</v>
      </c>
      <c r="D128" s="2"/>
      <c r="E128" s="2">
        <f t="shared" si="5"/>
        <v>3</v>
      </c>
      <c r="F128" s="2"/>
      <c r="G128" s="2"/>
      <c r="H128" s="2"/>
      <c r="I128" s="2"/>
      <c r="J128" s="2"/>
      <c r="K128" s="2"/>
      <c r="L128" s="2"/>
    </row>
    <row r="129" spans="1:12">
      <c r="A129" s="10" t="s">
        <v>24</v>
      </c>
      <c r="B129" s="11">
        <v>1.4</v>
      </c>
      <c r="C129" s="2">
        <f t="shared" si="4"/>
        <v>14</v>
      </c>
      <c r="D129" s="2"/>
      <c r="E129" s="2">
        <f t="shared" si="5"/>
        <v>1.4</v>
      </c>
      <c r="F129" s="2"/>
      <c r="G129" s="2"/>
      <c r="H129" s="2"/>
      <c r="I129" s="2"/>
      <c r="J129" s="2"/>
      <c r="K129" s="2"/>
      <c r="L129" s="2"/>
    </row>
    <row r="130" spans="1:12">
      <c r="A130" s="10" t="s">
        <v>23</v>
      </c>
      <c r="B130" s="11">
        <v>5</v>
      </c>
      <c r="C130" s="2">
        <f t="shared" si="4"/>
        <v>50</v>
      </c>
      <c r="D130" s="2"/>
      <c r="E130" s="2">
        <f t="shared" si="5"/>
        <v>5</v>
      </c>
      <c r="F130" s="2"/>
      <c r="G130" s="2"/>
      <c r="H130" s="2"/>
      <c r="I130" s="2"/>
      <c r="J130" s="2"/>
      <c r="K130" s="2"/>
      <c r="L130" s="2"/>
    </row>
    <row r="131" spans="1:12">
      <c r="A131" s="10" t="s">
        <v>22</v>
      </c>
      <c r="B131" s="11">
        <v>4.5</v>
      </c>
      <c r="C131" s="2">
        <f t="shared" si="4"/>
        <v>45</v>
      </c>
      <c r="D131" s="2"/>
      <c r="E131" s="2">
        <f t="shared" si="5"/>
        <v>4.5</v>
      </c>
      <c r="F131" s="2"/>
      <c r="G131" s="2"/>
      <c r="H131" s="2"/>
      <c r="I131" s="2"/>
      <c r="J131" s="2"/>
      <c r="K131" s="2"/>
      <c r="L131" s="2"/>
    </row>
    <row r="132" spans="1:12">
      <c r="A132" s="10" t="s">
        <v>21</v>
      </c>
      <c r="B132" s="11">
        <v>4</v>
      </c>
      <c r="C132" s="2">
        <f t="shared" si="4"/>
        <v>40</v>
      </c>
      <c r="D132" s="2"/>
      <c r="E132" s="2">
        <f t="shared" si="5"/>
        <v>4</v>
      </c>
      <c r="F132" s="2"/>
      <c r="G132" s="2"/>
      <c r="H132" s="2"/>
      <c r="I132" s="2"/>
      <c r="J132" s="2"/>
      <c r="K132" s="2"/>
      <c r="L132" s="2"/>
    </row>
    <row r="133" spans="1:12">
      <c r="A133" s="10" t="s">
        <v>20</v>
      </c>
      <c r="B133" s="11">
        <v>2.5</v>
      </c>
      <c r="C133" s="2">
        <f t="shared" si="4"/>
        <v>25</v>
      </c>
      <c r="D133" s="2"/>
      <c r="E133" s="2">
        <f t="shared" si="5"/>
        <v>2.5</v>
      </c>
      <c r="F133" s="2"/>
      <c r="G133" s="2"/>
      <c r="H133" s="2"/>
      <c r="I133" s="2"/>
      <c r="J133" s="2"/>
      <c r="K133" s="2"/>
      <c r="L133" s="2"/>
    </row>
    <row r="134" spans="1:12">
      <c r="A134" s="10" t="s">
        <v>19</v>
      </c>
      <c r="B134" s="11">
        <v>9.6999999999999993</v>
      </c>
      <c r="C134" s="2">
        <f t="shared" si="4"/>
        <v>97</v>
      </c>
      <c r="D134" s="2"/>
      <c r="E134" s="2">
        <f t="shared" si="5"/>
        <v>9.6999999999999993</v>
      </c>
      <c r="F134" s="2"/>
      <c r="G134" s="2"/>
      <c r="H134" s="2"/>
      <c r="I134" s="2"/>
      <c r="J134" s="2"/>
      <c r="K134" s="2"/>
      <c r="L134" s="2"/>
    </row>
    <row r="135" spans="1:12">
      <c r="A135" s="10" t="s">
        <v>37</v>
      </c>
      <c r="B135" s="11">
        <v>3.8</v>
      </c>
      <c r="C135" s="2">
        <f t="shared" si="4"/>
        <v>38</v>
      </c>
      <c r="D135" s="2"/>
      <c r="E135" s="2">
        <f t="shared" si="5"/>
        <v>3.8</v>
      </c>
      <c r="F135" s="2"/>
      <c r="G135" s="2"/>
      <c r="H135" s="2"/>
      <c r="I135" s="2"/>
      <c r="J135" s="2"/>
      <c r="K135" s="2"/>
      <c r="L135" s="2"/>
    </row>
    <row r="137" spans="1:12">
      <c r="A137" s="2"/>
      <c r="B137" s="2"/>
      <c r="C137" s="2" t="s">
        <v>85</v>
      </c>
      <c r="D137" s="2"/>
      <c r="E137" s="2" t="s">
        <v>85</v>
      </c>
      <c r="F137" s="2"/>
      <c r="G137" s="2" t="s">
        <v>85</v>
      </c>
      <c r="H137" s="2"/>
      <c r="I137" s="2" t="s">
        <v>85</v>
      </c>
      <c r="J137" s="2"/>
      <c r="K137" s="2" t="s">
        <v>85</v>
      </c>
      <c r="L137" s="2"/>
    </row>
    <row r="138" spans="1:12" ht="30">
      <c r="C138" s="2" t="s">
        <v>102</v>
      </c>
      <c r="D138" s="4" t="s">
        <v>91</v>
      </c>
      <c r="E138" s="2" t="s">
        <v>103</v>
      </c>
      <c r="F138" s="4" t="s">
        <v>91</v>
      </c>
      <c r="G138" s="2" t="s">
        <v>104</v>
      </c>
      <c r="H138" s="4" t="s">
        <v>91</v>
      </c>
      <c r="I138" s="2" t="s">
        <v>105</v>
      </c>
      <c r="J138" s="4" t="s">
        <v>106</v>
      </c>
      <c r="K138" s="4" t="s">
        <v>107</v>
      </c>
      <c r="L138" s="4" t="s">
        <v>91</v>
      </c>
    </row>
    <row r="139" spans="1:12" ht="30">
      <c r="A139" s="9" t="s">
        <v>96</v>
      </c>
      <c r="B139" s="8"/>
      <c r="C139" s="6">
        <v>0.25</v>
      </c>
      <c r="D139" s="14"/>
      <c r="E139" s="6">
        <v>6.25E-2</v>
      </c>
      <c r="F139" s="14"/>
      <c r="G139" s="6">
        <v>2.5000000000000001E-2</v>
      </c>
      <c r="H139" s="14"/>
      <c r="I139" s="6">
        <v>25</v>
      </c>
      <c r="J139" s="14"/>
      <c r="K139" s="9">
        <v>2.5</v>
      </c>
      <c r="L139" s="14"/>
    </row>
    <row r="140" spans="1:12">
      <c r="A140" s="10" t="s">
        <v>84</v>
      </c>
      <c r="B140" s="11" t="s">
        <v>82</v>
      </c>
      <c r="C140" s="2"/>
      <c r="D140" s="4"/>
      <c r="E140" s="2"/>
      <c r="F140" s="4"/>
      <c r="G140" s="2"/>
      <c r="H140" s="4"/>
      <c r="I140" s="2"/>
      <c r="J140" s="4"/>
      <c r="K140" s="4"/>
      <c r="L140" s="4"/>
    </row>
    <row r="141" spans="1:12">
      <c r="A141" s="10" t="s">
        <v>0</v>
      </c>
      <c r="B141" s="12">
        <v>2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10" t="s">
        <v>1</v>
      </c>
      <c r="B142" s="12">
        <v>36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10" t="s">
        <v>2</v>
      </c>
      <c r="B143" s="12">
        <v>58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10" t="s">
        <v>3</v>
      </c>
      <c r="B144" s="12">
        <v>16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10" t="s">
        <v>4</v>
      </c>
      <c r="B145" s="12">
        <v>9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10" t="s">
        <v>32</v>
      </c>
      <c r="B146" s="12">
        <v>7.5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10" t="s">
        <v>6</v>
      </c>
      <c r="B147" s="12">
        <v>80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10" t="s">
        <v>7</v>
      </c>
      <c r="B148" s="12">
        <v>13.4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10" t="s">
        <v>8</v>
      </c>
      <c r="B149" s="12">
        <v>6.3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10" t="s">
        <v>9</v>
      </c>
      <c r="B150" s="12">
        <v>0.7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10" t="s">
        <v>10</v>
      </c>
      <c r="B151" s="12">
        <v>25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10" t="s">
        <v>11</v>
      </c>
      <c r="B152" s="12">
        <v>10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10" t="s">
        <v>12</v>
      </c>
      <c r="B153" s="12">
        <v>50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10" t="s">
        <v>13</v>
      </c>
      <c r="B154" s="12">
        <v>18.600000000000001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10" t="s">
        <v>14</v>
      </c>
      <c r="B155" s="12">
        <v>11.1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10" t="s">
        <v>15</v>
      </c>
      <c r="B156" s="12">
        <v>42.8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10" t="s">
        <v>16</v>
      </c>
      <c r="B157" s="12">
        <v>32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10" t="s">
        <v>17</v>
      </c>
      <c r="B158" s="12">
        <v>53.2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10" t="s">
        <v>18</v>
      </c>
      <c r="B159" s="11">
        <v>1.9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10" t="s">
        <v>38</v>
      </c>
      <c r="B160" s="11">
        <v>6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10" t="s">
        <v>39</v>
      </c>
      <c r="B161" s="11">
        <v>10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10" t="s">
        <v>35</v>
      </c>
      <c r="B162" s="11">
        <v>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10" t="s">
        <v>34</v>
      </c>
      <c r="B163" s="11">
        <v>3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10" t="s">
        <v>36</v>
      </c>
      <c r="B164" s="11">
        <v>1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10" t="s">
        <v>33</v>
      </c>
      <c r="B165" s="11">
        <v>2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10" t="s">
        <v>5</v>
      </c>
      <c r="B166" s="11">
        <v>7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10" t="s">
        <v>31</v>
      </c>
      <c r="B167" s="11">
        <v>4.9000000000000004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10" t="s">
        <v>30</v>
      </c>
      <c r="B168" s="11">
        <v>0.3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10" t="s">
        <v>29</v>
      </c>
      <c r="B169" s="11">
        <v>7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10" t="s">
        <v>28</v>
      </c>
      <c r="B170" s="11">
        <v>6.3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10" t="s">
        <v>27</v>
      </c>
      <c r="B171" s="11">
        <v>2.4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10" t="s">
        <v>26</v>
      </c>
      <c r="B172" s="11">
        <v>3.2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10" t="s">
        <v>25</v>
      </c>
      <c r="B173" s="11">
        <v>3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10" t="s">
        <v>24</v>
      </c>
      <c r="B174" s="11">
        <v>1.4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10" t="s">
        <v>23</v>
      </c>
      <c r="B175" s="11">
        <v>5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10" t="s">
        <v>22</v>
      </c>
      <c r="B176" s="11">
        <v>4.5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10" t="s">
        <v>21</v>
      </c>
      <c r="B177" s="11">
        <v>4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10" t="s">
        <v>20</v>
      </c>
      <c r="B178" s="11">
        <v>2.5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10" t="s">
        <v>19</v>
      </c>
      <c r="B179" s="11">
        <v>9.6999999999999993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10" t="s">
        <v>37</v>
      </c>
      <c r="B180" s="11">
        <v>3.8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2" spans="1:12">
      <c r="A182" s="2"/>
      <c r="B182" s="2"/>
      <c r="C182" s="2" t="s">
        <v>85</v>
      </c>
      <c r="D182" s="2"/>
      <c r="E182" s="2" t="s">
        <v>85</v>
      </c>
      <c r="F182" s="2"/>
      <c r="G182" s="2" t="s">
        <v>85</v>
      </c>
      <c r="H182" s="2"/>
      <c r="I182" s="2" t="s">
        <v>85</v>
      </c>
      <c r="J182" s="2"/>
      <c r="K182" s="2" t="s">
        <v>85</v>
      </c>
      <c r="L182" s="2"/>
    </row>
    <row r="183" spans="1:12">
      <c r="C183" s="2" t="s">
        <v>108</v>
      </c>
      <c r="D183" s="4" t="s">
        <v>90</v>
      </c>
      <c r="E183" s="2" t="s">
        <v>109</v>
      </c>
      <c r="F183" s="4" t="s">
        <v>91</v>
      </c>
      <c r="G183" s="2" t="s">
        <v>110</v>
      </c>
      <c r="H183" s="4" t="s">
        <v>91</v>
      </c>
      <c r="I183" s="2" t="s">
        <v>111</v>
      </c>
      <c r="J183" s="4" t="s">
        <v>91</v>
      </c>
      <c r="K183" s="4" t="s">
        <v>112</v>
      </c>
      <c r="L183" s="4" t="s">
        <v>91</v>
      </c>
    </row>
    <row r="184" spans="1:12" ht="30">
      <c r="A184" s="9" t="s">
        <v>96</v>
      </c>
      <c r="B184" s="8"/>
      <c r="C184" s="6">
        <v>0.25</v>
      </c>
      <c r="D184" s="14"/>
      <c r="E184" s="6">
        <v>25</v>
      </c>
      <c r="F184" s="14"/>
      <c r="G184" s="6">
        <v>5</v>
      </c>
      <c r="H184" s="14"/>
      <c r="I184" s="6">
        <v>1</v>
      </c>
      <c r="J184" s="14"/>
      <c r="K184" s="9">
        <v>0.5</v>
      </c>
      <c r="L184" s="14"/>
    </row>
    <row r="185" spans="1:12">
      <c r="A185" s="10" t="s">
        <v>84</v>
      </c>
      <c r="B185" s="11" t="s">
        <v>82</v>
      </c>
      <c r="C185" s="2"/>
      <c r="D185" s="4"/>
      <c r="E185" s="2"/>
      <c r="F185" s="4"/>
      <c r="G185" s="2"/>
      <c r="H185" s="4"/>
      <c r="I185" s="2"/>
      <c r="J185" s="4"/>
      <c r="K185" s="4"/>
      <c r="L185" s="4"/>
    </row>
    <row r="186" spans="1:12">
      <c r="A186" s="10" t="s">
        <v>0</v>
      </c>
      <c r="B186" s="12">
        <v>2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10" t="s">
        <v>1</v>
      </c>
      <c r="B187" s="12">
        <v>36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10" t="s">
        <v>2</v>
      </c>
      <c r="B188" s="12">
        <v>58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10" t="s">
        <v>3</v>
      </c>
      <c r="B189" s="12">
        <v>16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10" t="s">
        <v>4</v>
      </c>
      <c r="B190" s="12">
        <v>9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10" t="s">
        <v>32</v>
      </c>
      <c r="B191" s="12">
        <v>7.5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10" t="s">
        <v>6</v>
      </c>
      <c r="B192" s="12">
        <v>80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10" t="s">
        <v>7</v>
      </c>
      <c r="B193" s="12">
        <v>13.4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10" t="s">
        <v>8</v>
      </c>
      <c r="B194" s="12">
        <v>6.3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10" t="s">
        <v>9</v>
      </c>
      <c r="B195" s="12">
        <v>0.7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10" t="s">
        <v>10</v>
      </c>
      <c r="B196" s="12">
        <v>25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10" t="s">
        <v>11</v>
      </c>
      <c r="B197" s="12">
        <v>10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10" t="s">
        <v>12</v>
      </c>
      <c r="B198" s="12">
        <v>50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10" t="s">
        <v>13</v>
      </c>
      <c r="B199" s="12">
        <v>18.600000000000001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10" t="s">
        <v>14</v>
      </c>
      <c r="B200" s="12">
        <v>11.1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10" t="s">
        <v>15</v>
      </c>
      <c r="B201" s="12">
        <v>42.8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10" t="s">
        <v>16</v>
      </c>
      <c r="B202" s="12">
        <v>32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10" t="s">
        <v>17</v>
      </c>
      <c r="B203" s="12">
        <v>53.2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10" t="s">
        <v>18</v>
      </c>
      <c r="B204" s="11">
        <v>1.9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10" t="s">
        <v>38</v>
      </c>
      <c r="B205" s="11">
        <v>6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10" t="s">
        <v>39</v>
      </c>
      <c r="B206" s="11">
        <v>10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10" t="s">
        <v>35</v>
      </c>
      <c r="B207" s="11">
        <v>5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10" t="s">
        <v>34</v>
      </c>
      <c r="B208" s="11">
        <v>3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10" t="s">
        <v>36</v>
      </c>
      <c r="B209" s="11">
        <v>1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10" t="s">
        <v>33</v>
      </c>
      <c r="B210" s="11">
        <v>2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10" t="s">
        <v>5</v>
      </c>
      <c r="B211" s="11">
        <v>7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10" t="s">
        <v>31</v>
      </c>
      <c r="B212" s="11">
        <v>4.9000000000000004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10" t="s">
        <v>30</v>
      </c>
      <c r="B213" s="11">
        <v>0.3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10" t="s">
        <v>29</v>
      </c>
      <c r="B214" s="11">
        <v>7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10" t="s">
        <v>28</v>
      </c>
      <c r="B215" s="11">
        <v>6.3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10" t="s">
        <v>27</v>
      </c>
      <c r="B216" s="11">
        <v>2.4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10" t="s">
        <v>26</v>
      </c>
      <c r="B217" s="11">
        <v>3.2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10" t="s">
        <v>25</v>
      </c>
      <c r="B218" s="11">
        <v>3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10" t="s">
        <v>24</v>
      </c>
      <c r="B219" s="11">
        <v>1.4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10" t="s">
        <v>23</v>
      </c>
      <c r="B220" s="11">
        <v>5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10" t="s">
        <v>22</v>
      </c>
      <c r="B221" s="11">
        <v>4.5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10" t="s">
        <v>21</v>
      </c>
      <c r="B222" s="11">
        <v>4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10" t="s">
        <v>20</v>
      </c>
      <c r="B223" s="11">
        <v>2.5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10" t="s">
        <v>19</v>
      </c>
      <c r="B224" s="11">
        <v>9.6999999999999993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10" t="s">
        <v>37</v>
      </c>
      <c r="B225" s="11">
        <v>3.8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A36" sqref="A36"/>
    </sheetView>
  </sheetViews>
  <sheetFormatPr defaultRowHeight="15"/>
  <cols>
    <col min="6" max="6" width="17.85546875" customWidth="1"/>
  </cols>
  <sheetData>
    <row r="1" spans="1:12">
      <c r="A1" s="15" t="s">
        <v>114</v>
      </c>
      <c r="B1" s="8"/>
      <c r="C1" s="8" t="s">
        <v>115</v>
      </c>
      <c r="D1" s="8"/>
      <c r="E1" s="8"/>
      <c r="F1" s="8" t="s">
        <v>116</v>
      </c>
      <c r="G1" s="8"/>
      <c r="H1" s="8"/>
      <c r="I1" s="8"/>
      <c r="J1" s="8"/>
      <c r="K1" s="8"/>
      <c r="L1" s="8"/>
    </row>
    <row r="10" spans="1:12">
      <c r="A10" s="15" t="s">
        <v>117</v>
      </c>
      <c r="B10" s="8"/>
      <c r="C10" s="8"/>
      <c r="D10" s="8"/>
      <c r="E10" s="8"/>
      <c r="F10" s="8"/>
      <c r="G10" s="8"/>
      <c r="H10" s="8"/>
    </row>
    <row r="12" spans="1:12">
      <c r="A12" t="s">
        <v>118</v>
      </c>
      <c r="C12" t="s">
        <v>119</v>
      </c>
      <c r="E12" t="s">
        <v>120</v>
      </c>
    </row>
    <row r="20" spans="1:7">
      <c r="A20" s="15" t="s">
        <v>121</v>
      </c>
      <c r="B20" s="8"/>
      <c r="C20" s="8"/>
      <c r="D20" s="8"/>
      <c r="E20" s="8"/>
      <c r="F20" s="8"/>
      <c r="G20" s="8"/>
    </row>
    <row r="22" spans="1:7">
      <c r="A22" t="s">
        <v>118</v>
      </c>
      <c r="C22" t="s">
        <v>119</v>
      </c>
      <c r="E22" t="s">
        <v>120</v>
      </c>
    </row>
    <row r="25" spans="1:7">
      <c r="A25" s="15" t="s">
        <v>122</v>
      </c>
      <c r="B25" s="8"/>
    </row>
    <row r="27" spans="1:7" ht="97.5" customHeight="1">
      <c r="A27" t="s">
        <v>123</v>
      </c>
      <c r="B27" t="s">
        <v>124</v>
      </c>
      <c r="D27" t="s">
        <v>125</v>
      </c>
      <c r="F27" s="1" t="s">
        <v>126</v>
      </c>
    </row>
    <row r="30" spans="1:7">
      <c r="A30" s="8" t="s">
        <v>127</v>
      </c>
    </row>
    <row r="32" spans="1:7">
      <c r="A32" t="s">
        <v>128</v>
      </c>
      <c r="C32" t="s">
        <v>129</v>
      </c>
      <c r="E32" t="s">
        <v>130</v>
      </c>
      <c r="G32" t="s">
        <v>131</v>
      </c>
    </row>
    <row r="36" spans="1:4">
      <c r="A36" s="8" t="s">
        <v>132</v>
      </c>
      <c r="B36" s="8"/>
      <c r="C36" s="8"/>
      <c r="D3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opgaveblad</vt:lpstr>
      <vt:lpstr>antwoordblad</vt:lpstr>
      <vt:lpstr>tijd over = sommen maken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Expert</cp:lastModifiedBy>
  <cp:lastPrinted>2013-04-23T09:12:43Z</cp:lastPrinted>
  <dcterms:created xsi:type="dcterms:W3CDTF">2013-04-21T08:21:03Z</dcterms:created>
  <dcterms:modified xsi:type="dcterms:W3CDTF">2014-01-26T20:29:07Z</dcterms:modified>
</cp:coreProperties>
</file>